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56" windowWidth="12120" windowHeight="9105" tabRatio="863" activeTab="0"/>
  </bookViews>
  <sheets>
    <sheet name="World Totals.2011" sheetId="1" r:id="rId1"/>
    <sheet name="United States and Alaska.2011" sheetId="2" r:id="rId2"/>
    <sheet name="Russia.2011" sheetId="3" r:id="rId3"/>
    <sheet name="China.2011" sheetId="4" r:id="rId4"/>
    <sheet name="International.2011" sheetId="5" r:id="rId5"/>
    <sheet name="Canada.2011" sheetId="6" r:id="rId6"/>
  </sheets>
  <definedNames>
    <definedName name="_xlnm.Print_Area" localSheetId="5">'Canada.2011'!$A$1:$O$93</definedName>
    <definedName name="_xlnm.Print_Area" localSheetId="3">'China.2011'!$B$1:$J$41</definedName>
    <definedName name="_xlnm.Print_Area" localSheetId="4">'International.2011'!$A$1:$L$174</definedName>
    <definedName name="_xlnm.Print_Area" localSheetId="2">'Russia.2011'!$B$1:$F$110</definedName>
    <definedName name="_xlnm.Print_Area" localSheetId="1">'United States and Alaska.2011'!$A$1:$L$213</definedName>
    <definedName name="_xlnm.Print_Area" localSheetId="0">'World Totals.2011'!$A$1:$R$42</definedName>
    <definedName name="_xlnm.Print_Titles" localSheetId="1">'United States and Alaska.2011'!$1:$3</definedName>
  </definedNames>
  <calcPr fullCalcOnLoad="1"/>
</workbook>
</file>

<file path=xl/sharedStrings.xml><?xml version="1.0" encoding="utf-8"?>
<sst xmlns="http://schemas.openxmlformats.org/spreadsheetml/2006/main" count="1203" uniqueCount="643">
  <si>
    <t>EAST TEXAS:</t>
  </si>
  <si>
    <t>Laurel, Mississippi</t>
  </si>
  <si>
    <t>Cudd Pressure Control</t>
  </si>
  <si>
    <t>Halliburton Coiled Tubing</t>
  </si>
  <si>
    <t>SOUTH TEXAS:</t>
  </si>
  <si>
    <t>ABC Nitrogen</t>
  </si>
  <si>
    <t>Odessa, Texas</t>
  </si>
  <si>
    <t>Midland, Texas</t>
  </si>
  <si>
    <t>Coiled Tubing Services</t>
  </si>
  <si>
    <t>Halliburton  Coiled Tubing</t>
  </si>
  <si>
    <t>Bakersfield, California</t>
  </si>
  <si>
    <t>Ventura, California</t>
  </si>
  <si>
    <t>Rock Springs, Wy</t>
  </si>
  <si>
    <t>Williston, ND</t>
  </si>
  <si>
    <t>West Virginia</t>
  </si>
  <si>
    <t>Location</t>
  </si>
  <si>
    <t>COMPANY</t>
  </si>
  <si>
    <t>LOCATION</t>
  </si>
  <si>
    <t>Halliburton</t>
  </si>
  <si>
    <t>Middle East</t>
  </si>
  <si>
    <t>Delta Engineering</t>
  </si>
  <si>
    <t>Middle East Nationals</t>
  </si>
  <si>
    <t>M.B. Petroleum</t>
  </si>
  <si>
    <t>Middle East Units:</t>
  </si>
  <si>
    <t>Units for the Far East:</t>
  </si>
  <si>
    <t>BJ Services</t>
  </si>
  <si>
    <t>Far East</t>
  </si>
  <si>
    <t>PNOC</t>
  </si>
  <si>
    <t>South America</t>
  </si>
  <si>
    <t>Mexico</t>
  </si>
  <si>
    <t>Brazil</t>
  </si>
  <si>
    <t>Venezuela</t>
  </si>
  <si>
    <t>Tucker</t>
  </si>
  <si>
    <t>Ven-Line</t>
  </si>
  <si>
    <t>Newsca</t>
  </si>
  <si>
    <t>SSO</t>
  </si>
  <si>
    <t>Europe</t>
  </si>
  <si>
    <t>Europe / Africa</t>
  </si>
  <si>
    <t>Canada:</t>
  </si>
  <si>
    <t>Alaska</t>
  </si>
  <si>
    <t>NuFlex</t>
  </si>
  <si>
    <t>ACTIVE COILED TUBING UNITS FOR INTERNATIONAL OPERATIONS</t>
  </si>
  <si>
    <t>Ft. Morgan, CO</t>
  </si>
  <si>
    <t xml:space="preserve">MMI </t>
  </si>
  <si>
    <t>Farmington, NM</t>
  </si>
  <si>
    <t>Tubing 2000</t>
  </si>
  <si>
    <t>Risling Welding</t>
  </si>
  <si>
    <t>Al-Hashedi</t>
  </si>
  <si>
    <t>Superior Oilfield Services</t>
  </si>
  <si>
    <t>Aberdeen</t>
  </si>
  <si>
    <t>Key Energy</t>
  </si>
  <si>
    <t>Schlumberger</t>
  </si>
  <si>
    <t>Shafter, California</t>
  </si>
  <si>
    <t>Denton, TX</t>
  </si>
  <si>
    <t>Bircham Coiled Tubing</t>
  </si>
  <si>
    <t>ACTIVE</t>
  </si>
  <si>
    <t xml:space="preserve"> UNITS</t>
  </si>
  <si>
    <t>Total: East Texas</t>
  </si>
  <si>
    <t>Total: South Texas:</t>
  </si>
  <si>
    <t>Total: West Texas</t>
  </si>
  <si>
    <t>Total: South Louisiana</t>
  </si>
  <si>
    <t>Total: Oklahoma</t>
  </si>
  <si>
    <t>Total: West Coast</t>
  </si>
  <si>
    <t>Total: Rocky Mountains</t>
  </si>
  <si>
    <t>Total: North Eastern US</t>
  </si>
  <si>
    <t>Total: Alaska:</t>
  </si>
  <si>
    <t>Total: Middle East</t>
  </si>
  <si>
    <t>Total: International</t>
  </si>
  <si>
    <t>North</t>
  </si>
  <si>
    <t>Central</t>
  </si>
  <si>
    <t>South</t>
  </si>
  <si>
    <t>Alberta Rhythm Well Service</t>
  </si>
  <si>
    <t>Alta Coil Inc.</t>
  </si>
  <si>
    <t>C and R Coil Tubing Ltd.</t>
  </si>
  <si>
    <t>Canyon Technical / Jade Oilfield</t>
  </si>
  <si>
    <t>Conquest  CT</t>
  </si>
  <si>
    <t>CT Specialty Oilfield Services</t>
  </si>
  <si>
    <t>Diamond Coil Tubing</t>
  </si>
  <si>
    <t>Moch 1 Coil Tubing</t>
  </si>
  <si>
    <t>Pantera Drilling</t>
  </si>
  <si>
    <t>R' Ohan Well Services Ltd.</t>
  </si>
  <si>
    <t>Trican Well Service</t>
  </si>
  <si>
    <t>TOTAL</t>
  </si>
  <si>
    <t xml:space="preserve">East </t>
  </si>
  <si>
    <t>Units</t>
  </si>
  <si>
    <t>India</t>
  </si>
  <si>
    <t>Pakistan:</t>
  </si>
  <si>
    <t>CTD's</t>
  </si>
  <si>
    <t>CROSCO</t>
  </si>
  <si>
    <t>Qatar</t>
  </si>
  <si>
    <t>Active</t>
  </si>
  <si>
    <t>Ensign Group - Rockwell  (CTU's)</t>
  </si>
  <si>
    <t>CTD</t>
  </si>
  <si>
    <t>incl</t>
  </si>
  <si>
    <t>Halliburton CT</t>
  </si>
  <si>
    <t>Sanjel CT</t>
  </si>
  <si>
    <r>
      <t xml:space="preserve">Location - </t>
    </r>
    <r>
      <rPr>
        <b/>
        <sz val="10"/>
        <color indexed="10"/>
        <rFont val="Arial"/>
        <family val="2"/>
      </rPr>
      <t>01.18.06</t>
    </r>
  </si>
  <si>
    <t>Scorpion Oilfield Services Ltd.</t>
  </si>
  <si>
    <t>Syria</t>
  </si>
  <si>
    <t xml:space="preserve">Croatia </t>
  </si>
  <si>
    <t>Bashneft</t>
  </si>
  <si>
    <t>Bashtransgaz</t>
  </si>
  <si>
    <t>AZERBAIJAN</t>
  </si>
  <si>
    <t>Totals for Azerbaijan</t>
  </si>
  <si>
    <t>Ukgrazdobycha</t>
  </si>
  <si>
    <t>Totals for Ukraine</t>
  </si>
  <si>
    <t>RUSSIA</t>
  </si>
  <si>
    <t>Komitek</t>
  </si>
  <si>
    <t>Kubangazprom</t>
  </si>
  <si>
    <t>Lukoil - Kogalymneftegaz</t>
  </si>
  <si>
    <t>Mekamineft</t>
  </si>
  <si>
    <t>Mostransgaz</t>
  </si>
  <si>
    <t>Nadymgazprom</t>
  </si>
  <si>
    <t>Nord-Service</t>
  </si>
  <si>
    <t>Noyabrskgazdobycha</t>
  </si>
  <si>
    <t>Orenburgburgaz</t>
  </si>
  <si>
    <t>Orenburggazprom</t>
  </si>
  <si>
    <t>Orenburgneft</t>
  </si>
  <si>
    <t>UKRAINE</t>
  </si>
  <si>
    <t>Rosneft - Krasnodarneftegaz</t>
  </si>
  <si>
    <t>Rosneft - Purneftegaz</t>
  </si>
  <si>
    <t>Severgazprom</t>
  </si>
  <si>
    <t>Sibbirskaya Geofizicheskaya Kompaniya</t>
  </si>
  <si>
    <t>Tatneft</t>
  </si>
  <si>
    <t>TNK - Nizhnevartovsk</t>
  </si>
  <si>
    <t>Tyumenburgaz</t>
  </si>
  <si>
    <t>Tyumentransgaz</t>
  </si>
  <si>
    <t>Ural - Design</t>
  </si>
  <si>
    <t>Urengoigeoresurs</t>
  </si>
  <si>
    <t>Ugtransgaz</t>
  </si>
  <si>
    <t>Varyeganneft</t>
  </si>
  <si>
    <t>Variogan - Remont</t>
  </si>
  <si>
    <t>Westor Overseas Holdings Ltd.</t>
  </si>
  <si>
    <t>Yamburggazdobycha</t>
  </si>
  <si>
    <t>Zapsibgazprom</t>
  </si>
  <si>
    <t>ACTIVE COIL UNITS - Former USSR Republics</t>
  </si>
  <si>
    <t>Qty of</t>
  </si>
  <si>
    <t>Decatur, TX</t>
  </si>
  <si>
    <t>Harvey, LA</t>
  </si>
  <si>
    <t>Lafayette, LA</t>
  </si>
  <si>
    <t>Broussard, LA</t>
  </si>
  <si>
    <t>Maurice, LA</t>
  </si>
  <si>
    <t>New Iberria, LA</t>
  </si>
  <si>
    <t>Kilgore, TX</t>
  </si>
  <si>
    <t>Longview, TX</t>
  </si>
  <si>
    <t>Houston, TX</t>
  </si>
  <si>
    <t>Alice, TX</t>
  </si>
  <si>
    <t>Liberty, TX</t>
  </si>
  <si>
    <t>Victoria, TX</t>
  </si>
  <si>
    <t>Laredo, TX</t>
  </si>
  <si>
    <t>Clinton, OK</t>
  </si>
  <si>
    <t>Elk City, OK</t>
  </si>
  <si>
    <t>McAlester, OK</t>
  </si>
  <si>
    <t>Woodward, OK</t>
  </si>
  <si>
    <t>El Reno, OK</t>
  </si>
  <si>
    <t>Duncan, OK</t>
  </si>
  <si>
    <t>Mineral Wells, TX</t>
  </si>
  <si>
    <t>Grande Junction, CO</t>
  </si>
  <si>
    <t>Rock Springs, WY</t>
  </si>
  <si>
    <t>Trinidad, WY</t>
  </si>
  <si>
    <t>Huabei Oilfield</t>
  </si>
  <si>
    <t>Daqing Oilfield</t>
  </si>
  <si>
    <t>Liaohe Oilfield</t>
  </si>
  <si>
    <t>Jilin Oilfield</t>
  </si>
  <si>
    <t>Dagang Oilfield</t>
  </si>
  <si>
    <t>Zhongyuan Oilfield</t>
  </si>
  <si>
    <t>Henan Oilfield</t>
  </si>
  <si>
    <t>ACTIVE COIL UNITS - CHINA</t>
  </si>
  <si>
    <t>CHINA Oilfields</t>
  </si>
  <si>
    <t>Sichuan Oilfield</t>
  </si>
  <si>
    <t>Changqing Oilfield</t>
  </si>
  <si>
    <t>Tuha Oilfield</t>
  </si>
  <si>
    <t>Tarim Oilfield</t>
  </si>
  <si>
    <t xml:space="preserve">COSL - Halliburton </t>
  </si>
  <si>
    <t>C &amp; J Coiled Tubing</t>
  </si>
  <si>
    <t>Calfrac (Canada)</t>
  </si>
  <si>
    <t>Venezuela - Trinidad</t>
  </si>
  <si>
    <t>Correct Coil Tubing</t>
  </si>
  <si>
    <t>Xtreme</t>
  </si>
  <si>
    <t>Midland , TX</t>
  </si>
  <si>
    <t>Gulf Coast CT</t>
  </si>
  <si>
    <t>Coil Tubing Services</t>
  </si>
  <si>
    <t>Bridgeport, TX</t>
  </si>
  <si>
    <t>Total North Texas:</t>
  </si>
  <si>
    <t>TOTAL: USA (incl Alaska)</t>
  </si>
  <si>
    <t>Total for all TEXAS:</t>
  </si>
  <si>
    <t>Riverton, WY</t>
  </si>
  <si>
    <t>Wyoming</t>
  </si>
  <si>
    <t>Weatherford</t>
  </si>
  <si>
    <t>Algeria</t>
  </si>
  <si>
    <t>Yr / Yr Increase:</t>
  </si>
  <si>
    <r>
      <t>2005</t>
    </r>
    <r>
      <rPr>
        <sz val="10"/>
        <rFont val="Arial"/>
        <family val="2"/>
      </rPr>
      <t xml:space="preserve"> Total: 615</t>
    </r>
  </si>
  <si>
    <t>Total</t>
  </si>
  <si>
    <t>N/A</t>
  </si>
  <si>
    <t>Canada</t>
  </si>
  <si>
    <t>United States</t>
  </si>
  <si>
    <t>Europe &amp; Africa</t>
  </si>
  <si>
    <t>N</t>
  </si>
  <si>
    <t>O</t>
  </si>
  <si>
    <t>C</t>
  </si>
  <si>
    <t>U</t>
  </si>
  <si>
    <t>T</t>
  </si>
  <si>
    <t>D</t>
  </si>
  <si>
    <t>E</t>
  </si>
  <si>
    <t>I</t>
  </si>
  <si>
    <t>*Far East</t>
  </si>
  <si>
    <t>*India</t>
  </si>
  <si>
    <t>*Pakistan</t>
  </si>
  <si>
    <t>*India / Pakistan</t>
  </si>
  <si>
    <t>Total World Count</t>
  </si>
  <si>
    <t>Gin - Mac Coiled Tubing Ltd.</t>
  </si>
  <si>
    <t>Ukrneft</t>
  </si>
  <si>
    <t>Koltubing Service</t>
  </si>
  <si>
    <t>Lukoil - Kalinigradmorneft</t>
  </si>
  <si>
    <t>Baker</t>
  </si>
  <si>
    <t>Shengli Oilfield - (Sinopec)</t>
  </si>
  <si>
    <t>Yr / Yr Increase*** Approx.!!!</t>
  </si>
  <si>
    <t>Ensign Grp - Champion Drilling (CTD's)</t>
  </si>
  <si>
    <t xml:space="preserve">USA </t>
  </si>
  <si>
    <t>North Africa</t>
  </si>
  <si>
    <t>Europe &amp; North Sea</t>
  </si>
  <si>
    <t>Latin America</t>
  </si>
  <si>
    <t>Karamayi Oilfield</t>
  </si>
  <si>
    <t>Jiabghan Oilfield</t>
  </si>
  <si>
    <t>Arcadia, LA</t>
  </si>
  <si>
    <t>Great White Pressure Control</t>
  </si>
  <si>
    <t>Elite Coiled Tubing</t>
  </si>
  <si>
    <t>Kilgore / Shreveport</t>
  </si>
  <si>
    <t>Robstown, TX</t>
  </si>
  <si>
    <t>Edinburg</t>
  </si>
  <si>
    <t>WEST TEXAS:</t>
  </si>
  <si>
    <t>Torqued-Up Oilfield Services</t>
  </si>
  <si>
    <t>Alvarado, TX</t>
  </si>
  <si>
    <t>Tucker Energy</t>
  </si>
  <si>
    <t>Clebum, TX</t>
  </si>
  <si>
    <t>NORTH TEXAS - new area @ 2007Count</t>
  </si>
  <si>
    <t>SOUTH LOUISIANA:</t>
  </si>
  <si>
    <t>OKLAHOMA:</t>
  </si>
  <si>
    <t>Conway, Arkansas</t>
  </si>
  <si>
    <t>Lindsay, OK</t>
  </si>
  <si>
    <t>Nabors / Pool Well Service</t>
  </si>
  <si>
    <t>TRB Oilfield</t>
  </si>
  <si>
    <t>WEST COAST:</t>
  </si>
  <si>
    <t>ROCKY MOUNTAINS:</t>
  </si>
  <si>
    <t>ALASKA:</t>
  </si>
  <si>
    <t>NORTH EASTERN UNITED STATES:</t>
  </si>
  <si>
    <t>Pennsylvania</t>
  </si>
  <si>
    <t>Advance Drilling Tech</t>
  </si>
  <si>
    <t>Yuma, CO</t>
  </si>
  <si>
    <t>Fruita, WY</t>
  </si>
  <si>
    <t>Angleton, TX</t>
  </si>
  <si>
    <t>CTU's</t>
  </si>
  <si>
    <t>KAZAKHSTAN</t>
  </si>
  <si>
    <t>Totals for Kazakhstan</t>
  </si>
  <si>
    <t>Totals for Belarus</t>
  </si>
  <si>
    <t>BELARUS</t>
  </si>
  <si>
    <t>Belorusneft</t>
  </si>
  <si>
    <t>Integra</t>
  </si>
  <si>
    <t>Schlumberger (USA)</t>
  </si>
  <si>
    <t>Yemen</t>
  </si>
  <si>
    <t>NAPESCO</t>
  </si>
  <si>
    <t>557+</t>
  </si>
  <si>
    <t>1049+</t>
  </si>
  <si>
    <t>Minot, ND</t>
  </si>
  <si>
    <t>E-Can - a Mullen Group company</t>
  </si>
  <si>
    <t>Snubco Pressure Control</t>
  </si>
  <si>
    <t>Jan.1</t>
  </si>
  <si>
    <t>C&amp;J Coiled Tubing</t>
  </si>
  <si>
    <t>Marshall, TX</t>
  </si>
  <si>
    <t>Shreveport, LA</t>
  </si>
  <si>
    <t>Ft. Worth, TX</t>
  </si>
  <si>
    <t>2008 CTU Count for Russia:</t>
  </si>
  <si>
    <t>2009 CTU Count for Russia &amp; Surrounding Countries</t>
  </si>
  <si>
    <t>2008 CTU Count for USSR &amp; Surrounding Countries:</t>
  </si>
  <si>
    <t>Kuwait</t>
  </si>
  <si>
    <t>Central Coil Tubing</t>
  </si>
  <si>
    <t>Danco Coil Tubing</t>
  </si>
  <si>
    <t>RJ Hoffman Holdings</t>
  </si>
  <si>
    <t>Maple Creek Endless Tubing</t>
  </si>
  <si>
    <t>Quattro Energy Services Inc.</t>
  </si>
  <si>
    <t>Rock Solid CT</t>
  </si>
  <si>
    <t>Silverline Coil / Tools</t>
  </si>
  <si>
    <t>Talisman Energy - Lake Erie, ON.</t>
  </si>
  <si>
    <t>CTU</t>
  </si>
  <si>
    <t>Total CT Shipments</t>
  </si>
  <si>
    <t>INTERNATIONAL:</t>
  </si>
  <si>
    <t>Gulf Drlg &amp; Maint Co. (GDMC)</t>
  </si>
  <si>
    <t>Highlander &amp; Kline Intl - JV</t>
  </si>
  <si>
    <t>FracJet (Russian Co.)</t>
  </si>
  <si>
    <t>Altair-neft-trans</t>
  </si>
  <si>
    <t>Coilservis (Borets)</t>
  </si>
  <si>
    <t>Naryanmarneftegaz</t>
  </si>
  <si>
    <t>Rusimperial</t>
  </si>
  <si>
    <t>Surgutneftegaz (24 CTU's + 1 CTD's)</t>
  </si>
  <si>
    <t>2009 CTU Count for Russia:</t>
  </si>
  <si>
    <t>Active CTU's @ 01-Jan-2009</t>
  </si>
  <si>
    <t>Advance Coil Tubing</t>
  </si>
  <si>
    <t>Flint Energy</t>
  </si>
  <si>
    <t>Roadrunner Coiled Tubing</t>
  </si>
  <si>
    <t xml:space="preserve"> - Halliburton in India</t>
  </si>
  <si>
    <t>CNPC owned companies</t>
  </si>
  <si>
    <t>CANADA</t>
  </si>
  <si>
    <t>USA</t>
  </si>
  <si>
    <t>Available</t>
  </si>
  <si>
    <t>for work</t>
  </si>
  <si>
    <t>Jan.1 st</t>
  </si>
  <si>
    <t xml:space="preserve">Edm north  </t>
  </si>
  <si>
    <t>Red Deer</t>
  </si>
  <si>
    <t>Calgary</t>
  </si>
  <si>
    <t>Ontario</t>
  </si>
  <si>
    <t>&amp; BC</t>
  </si>
  <si>
    <t>area</t>
  </si>
  <si>
    <t>AB &amp; SK</t>
  </si>
  <si>
    <t xml:space="preserve">E.Coast </t>
  </si>
  <si>
    <t xml:space="preserve">Technicoil </t>
  </si>
  <si>
    <t>Yr/Yr</t>
  </si>
  <si>
    <t>Aker Qserv</t>
  </si>
  <si>
    <t>2010 CTU Count for Russia and Surrounding Areas</t>
  </si>
  <si>
    <t xml:space="preserve">Leader Energy </t>
  </si>
  <si>
    <t xml:space="preserve">Xtreme </t>
  </si>
  <si>
    <t>Minden, LA</t>
  </si>
  <si>
    <t>Monahans, TX</t>
  </si>
  <si>
    <t>Diff:</t>
  </si>
  <si>
    <t>Go Coil</t>
  </si>
  <si>
    <t>Vilonia, Arkansas</t>
  </si>
  <si>
    <t>Aztec, NM</t>
  </si>
  <si>
    <t>Mount Pleasant, MI</t>
  </si>
  <si>
    <t xml:space="preserve">Halliburton Coiled Tubing </t>
  </si>
  <si>
    <t>Premium CT / Energy  / CETO</t>
  </si>
  <si>
    <t>Colorado</t>
  </si>
  <si>
    <t xml:space="preserve">Xtreme  </t>
  </si>
  <si>
    <t>Texas</t>
  </si>
  <si>
    <t xml:space="preserve">Premium CT / Energy CETCO </t>
  </si>
  <si>
    <t>THKAP SOCAR</t>
  </si>
  <si>
    <t>Diff</t>
  </si>
  <si>
    <t>Region</t>
  </si>
  <si>
    <t>TURKMENISTAN</t>
  </si>
  <si>
    <t>Continental Industrial Supply Limited</t>
  </si>
  <si>
    <t>Totals for Turkmenistan</t>
  </si>
  <si>
    <t>UZBEKISTAN</t>
  </si>
  <si>
    <t>Eriell Corporation S.R.O.</t>
  </si>
  <si>
    <t>Uzbekeneftegaz</t>
  </si>
  <si>
    <t>Totals for Uzbekistan</t>
  </si>
  <si>
    <t>Gazprom Burenie (Burgaz)</t>
  </si>
  <si>
    <t>Rosneft Grozneftegaz</t>
  </si>
  <si>
    <t>Kavkaztransgaz/ Gazprom podzemremont Orenburg</t>
  </si>
  <si>
    <t>Gazprom PHG</t>
  </si>
  <si>
    <t>Orenburg Ugpodzemremont Gazprom</t>
  </si>
  <si>
    <t>Gazprom podzemremont Urengoi - Urengoigazprom</t>
  </si>
  <si>
    <t>SMM - Special Machine Building &amp; Metallurgy</t>
  </si>
  <si>
    <t>Malinvest</t>
  </si>
  <si>
    <t>?</t>
  </si>
  <si>
    <t xml:space="preserve">Catkoneft (Catco)  </t>
  </si>
  <si>
    <t>Catkoneft (Catco)</t>
  </si>
  <si>
    <t>Dickenson, ND</t>
  </si>
  <si>
    <t>2010 CTU Count for Russia</t>
  </si>
  <si>
    <t>Weston, West Virginia</t>
  </si>
  <si>
    <t>Horse Heads, New York</t>
  </si>
  <si>
    <t>Baker Hughes (CTD)</t>
  </si>
  <si>
    <t>2006 &amp; 2007 Stats Adjusted</t>
  </si>
  <si>
    <t xml:space="preserve">   * OGDC Pakistan</t>
  </si>
  <si>
    <t xml:space="preserve">   * Schlumberger Pakistan</t>
  </si>
  <si>
    <t xml:space="preserve">   * Eastern Western Pakistan</t>
  </si>
  <si>
    <t xml:space="preserve">   * Sprint Oilfield Services Pakistan</t>
  </si>
  <si>
    <t xml:space="preserve">Trican Well Service </t>
  </si>
  <si>
    <t>sent</t>
  </si>
  <si>
    <t>to USA</t>
  </si>
  <si>
    <t>from</t>
  </si>
  <si>
    <t xml:space="preserve">Taz Well Servicing </t>
  </si>
  <si>
    <t>Middle East - Oman</t>
  </si>
  <si>
    <t>Rifle, WY</t>
  </si>
  <si>
    <t>Chinook, MT</t>
  </si>
  <si>
    <t>Buffalo, MT</t>
  </si>
  <si>
    <t>Latin America:</t>
  </si>
  <si>
    <t>Midland, TX</t>
  </si>
  <si>
    <t>Gillette, WY</t>
  </si>
  <si>
    <t>Prowler Tubing Services</t>
  </si>
  <si>
    <t>Sprint Oilfield Services</t>
  </si>
  <si>
    <t>Savanna, OK</t>
  </si>
  <si>
    <t>Hub City Industries</t>
  </si>
  <si>
    <t>MMI Services Inc.</t>
  </si>
  <si>
    <t>Nordheim, TX</t>
  </si>
  <si>
    <t>Henderson, TX</t>
  </si>
  <si>
    <t xml:space="preserve">Great White Pressure Control </t>
  </si>
  <si>
    <t>Arnett, OK</t>
  </si>
  <si>
    <t>SAPESCO</t>
  </si>
  <si>
    <t>Moraik Group</t>
  </si>
  <si>
    <t>Al Ahlia Oilfields Development Co.</t>
  </si>
  <si>
    <t>Uni-Arab Engineering &amp; Oilfield Services</t>
  </si>
  <si>
    <t xml:space="preserve">Al Ghaith Oilfield Supplies &amp; Services Co. </t>
  </si>
  <si>
    <t>Middle East - Yemen</t>
  </si>
  <si>
    <t>Bin Ham Oil Group</t>
  </si>
  <si>
    <t>Big Kahuna Coil Tubing</t>
  </si>
  <si>
    <t>Egypt</t>
  </si>
  <si>
    <t xml:space="preserve">SMAPE - ITALFLUID EGYPT </t>
  </si>
  <si>
    <t xml:space="preserve">SMAPE - Europe </t>
  </si>
  <si>
    <t>Sanjel</t>
  </si>
  <si>
    <t>S. America - Colombia</t>
  </si>
  <si>
    <t>Oman</t>
  </si>
  <si>
    <t>UAE</t>
  </si>
  <si>
    <t>Palestine, TX</t>
  </si>
  <si>
    <t>Algeria (2 - CTD's)</t>
  </si>
  <si>
    <t>Corpus Christi, TX</t>
  </si>
  <si>
    <t>Cisco, TX</t>
  </si>
  <si>
    <t>Historical Averages</t>
  </si>
  <si>
    <t>Total CTU's operated by Majors:</t>
  </si>
  <si>
    <t>Pre-2009</t>
  </si>
  <si>
    <t>Total of Majors:</t>
  </si>
  <si>
    <t>% of World Total CTU's</t>
  </si>
  <si>
    <t>Blackjack Oilfield Services - Carnduff, SK</t>
  </si>
  <si>
    <t>T-Rock CT Servcies</t>
  </si>
  <si>
    <t>Coil Tubing Shipments per Geographical Areas:</t>
  </si>
  <si>
    <t>sub</t>
  </si>
  <si>
    <t>totals</t>
  </si>
  <si>
    <t xml:space="preserve"> - subtotals: Mexico</t>
  </si>
  <si>
    <r>
      <t xml:space="preserve">Azerbaijan </t>
    </r>
    <r>
      <rPr>
        <sz val="10"/>
        <color indexed="10"/>
        <rFont val="Arial"/>
        <family val="2"/>
      </rPr>
      <t>- Brkdn on 'Russia 2010' tab</t>
    </r>
  </si>
  <si>
    <r>
      <t xml:space="preserve">Belarus  </t>
    </r>
    <r>
      <rPr>
        <sz val="10"/>
        <color indexed="10"/>
        <rFont val="Arial"/>
        <family val="2"/>
      </rPr>
      <t>- Brkdn on 'Russia 2010' tab</t>
    </r>
  </si>
  <si>
    <r>
      <t>Kazakhstan</t>
    </r>
    <r>
      <rPr>
        <sz val="10"/>
        <color indexed="10"/>
        <rFont val="Arial"/>
        <family val="2"/>
      </rPr>
      <t xml:space="preserve">  - Brkdn on 'Russia 2010' tab</t>
    </r>
  </si>
  <si>
    <r>
      <t>Ukraine</t>
    </r>
    <r>
      <rPr>
        <sz val="10"/>
        <color indexed="10"/>
        <rFont val="Arial"/>
        <family val="2"/>
      </rPr>
      <t xml:space="preserve">  - Brkdn on 'Russia 2010' tab</t>
    </r>
  </si>
  <si>
    <r>
      <t xml:space="preserve">Russia </t>
    </r>
    <r>
      <rPr>
        <sz val="10"/>
        <color indexed="10"/>
        <rFont val="Arial"/>
        <family val="2"/>
      </rPr>
      <t xml:space="preserve"> - Brkdn on 'Russia 2010' tab</t>
    </r>
  </si>
  <si>
    <r>
      <t xml:space="preserve">China </t>
    </r>
    <r>
      <rPr>
        <sz val="10"/>
        <color indexed="10"/>
        <rFont val="Arial"/>
        <family val="2"/>
      </rPr>
      <t xml:space="preserve">- Brkdn on 'China 2010' tab </t>
    </r>
  </si>
  <si>
    <t>Subtotals International:</t>
  </si>
  <si>
    <r>
      <t xml:space="preserve">Uzbekistan </t>
    </r>
    <r>
      <rPr>
        <sz val="10"/>
        <color indexed="10"/>
        <rFont val="Arial"/>
        <family val="2"/>
      </rPr>
      <t>- Brkdn on "Russia 2010' tab</t>
    </r>
  </si>
  <si>
    <t>Units for RUSSIA &amp; EurAsia</t>
  </si>
  <si>
    <t>Total: Russia &amp; EurAsia</t>
  </si>
  <si>
    <t>Pakistan</t>
  </si>
  <si>
    <t>Total: Far East</t>
  </si>
  <si>
    <t>Total: Latin America</t>
  </si>
  <si>
    <t>Total: Europe / Africa:</t>
  </si>
  <si>
    <t>Europe / Africa:</t>
  </si>
  <si>
    <t>Total: Russia &amp; EurAsia + Far East</t>
  </si>
  <si>
    <r>
      <t xml:space="preserve">Basic Energy </t>
    </r>
    <r>
      <rPr>
        <sz val="10"/>
        <rFont val="Arial"/>
        <family val="2"/>
      </rPr>
      <t>(was Western Energy  + New Force)</t>
    </r>
  </si>
  <si>
    <r>
      <t xml:space="preserve">Excalibur </t>
    </r>
    <r>
      <rPr>
        <sz val="10"/>
        <rFont val="Arial"/>
        <family val="2"/>
      </rPr>
      <t>(Torch Energy Advisors)</t>
    </r>
  </si>
  <si>
    <r>
      <t>WEATHERFORD</t>
    </r>
    <r>
      <rPr>
        <sz val="10"/>
        <rFont val="Arial"/>
        <family val="2"/>
      </rPr>
      <t xml:space="preserve"> (was Infinistar)</t>
    </r>
  </si>
  <si>
    <r>
      <t xml:space="preserve">Maverick </t>
    </r>
    <r>
      <rPr>
        <sz val="10"/>
        <rFont val="Arial"/>
        <family val="2"/>
      </rPr>
      <t>(Silverado CT)</t>
    </r>
  </si>
  <si>
    <r>
      <t xml:space="preserve">Pioneer </t>
    </r>
    <r>
      <rPr>
        <sz val="10"/>
        <rFont val="Arial"/>
        <family val="2"/>
      </rPr>
      <t>(was Evergreen)</t>
    </r>
  </si>
  <si>
    <r>
      <t>Halliburton CT (</t>
    </r>
    <r>
      <rPr>
        <sz val="10"/>
        <rFont val="Arial"/>
        <family val="2"/>
      </rPr>
      <t>Frac )</t>
    </r>
  </si>
  <si>
    <r>
      <t xml:space="preserve">Maverick </t>
    </r>
    <r>
      <rPr>
        <sz val="10"/>
        <rFont val="Arial"/>
        <family val="2"/>
      </rPr>
      <t>(was Silverado CT)</t>
    </r>
  </si>
  <si>
    <r>
      <t xml:space="preserve">Excalibur </t>
    </r>
    <r>
      <rPr>
        <sz val="10"/>
        <rFont val="Arial"/>
        <family val="2"/>
      </rPr>
      <t>(was Torch Energy Advisors)</t>
    </r>
  </si>
  <si>
    <r>
      <t xml:space="preserve">Nabors / Pool Well Service </t>
    </r>
    <r>
      <rPr>
        <sz val="10"/>
        <rFont val="Arial"/>
        <family val="2"/>
      </rPr>
      <t>(+2 from Canada)</t>
    </r>
  </si>
  <si>
    <r>
      <t xml:space="preserve">Schlumberger </t>
    </r>
    <r>
      <rPr>
        <sz val="10"/>
        <rFont val="Arial"/>
        <family val="2"/>
      </rPr>
      <t>- offshore</t>
    </r>
  </si>
  <si>
    <r>
      <t>Schlumberger</t>
    </r>
    <r>
      <rPr>
        <sz val="10"/>
        <rFont val="Arial"/>
        <family val="2"/>
      </rPr>
      <t xml:space="preserve"> - land based</t>
    </r>
  </si>
  <si>
    <r>
      <t>Great White Pressure Control</t>
    </r>
    <r>
      <rPr>
        <sz val="10"/>
        <rFont val="Arial"/>
        <family val="2"/>
      </rPr>
      <t xml:space="preserve"> </t>
    </r>
  </si>
  <si>
    <r>
      <t xml:space="preserve">PSL </t>
    </r>
    <r>
      <rPr>
        <sz val="10"/>
        <rFont val="Arial"/>
        <family val="2"/>
      </rPr>
      <t>- see Halliburton</t>
    </r>
  </si>
  <si>
    <r>
      <t xml:space="preserve">Turkmenistan </t>
    </r>
    <r>
      <rPr>
        <sz val="10"/>
        <color indexed="10"/>
        <rFont val="Arial"/>
        <family val="2"/>
      </rPr>
      <t>- Brkdn on "Russia 2010' tab</t>
    </r>
  </si>
  <si>
    <t xml:space="preserve"> Total</t>
  </si>
  <si>
    <t>TOTAL*</t>
  </si>
  <si>
    <t>*includes</t>
  </si>
  <si>
    <r>
      <rPr>
        <b/>
        <sz val="10"/>
        <rFont val="Arial"/>
        <family val="2"/>
      </rPr>
      <t xml:space="preserve">Increase </t>
    </r>
    <r>
      <rPr>
        <b/>
        <sz val="10"/>
        <color indexed="10"/>
        <rFont val="Arial"/>
        <family val="2"/>
      </rPr>
      <t xml:space="preserve">/ Decrease </t>
    </r>
    <r>
      <rPr>
        <b/>
        <sz val="10"/>
        <rFont val="Arial"/>
        <family val="2"/>
      </rPr>
      <t xml:space="preserve">in CTU's - Yr/Yr </t>
    </r>
    <r>
      <rPr>
        <sz val="10"/>
        <color indexed="10"/>
        <rFont val="Arial"/>
        <family val="2"/>
      </rPr>
      <t>(2009 / 2010)</t>
    </r>
  </si>
  <si>
    <r>
      <rPr>
        <b/>
        <sz val="10"/>
        <rFont val="Arial"/>
        <family val="2"/>
      </rPr>
      <t>Basic Energy (</t>
    </r>
    <r>
      <rPr>
        <sz val="10"/>
        <rFont val="Arial"/>
        <family val="2"/>
      </rPr>
      <t>Western Energy  + New Force)</t>
    </r>
  </si>
  <si>
    <t>Jan. 1</t>
  </si>
  <si>
    <t>Distribution</t>
  </si>
  <si>
    <r>
      <t xml:space="preserve">BurKan - </t>
    </r>
    <r>
      <rPr>
        <sz val="10"/>
        <rFont val="Times New Roman"/>
        <family val="1"/>
      </rPr>
      <t>company was liquidated in 2009</t>
    </r>
  </si>
  <si>
    <r>
      <t xml:space="preserve">Nignevartovskiy KRS - </t>
    </r>
    <r>
      <rPr>
        <sz val="10"/>
        <rFont val="Times New Roman"/>
        <family val="1"/>
      </rPr>
      <t>company liquidated in 2009 - INTEGRA</t>
    </r>
  </si>
  <si>
    <r>
      <t xml:space="preserve">Samotlor-Servis (BJ) - </t>
    </r>
    <r>
      <rPr>
        <sz val="10"/>
        <rFont val="Times New Roman"/>
        <family val="1"/>
      </rPr>
      <t>moved out of country</t>
    </r>
  </si>
  <si>
    <r>
      <t>Sibyrtansservice -</t>
    </r>
    <r>
      <rPr>
        <sz val="10"/>
        <rFont val="Times New Roman"/>
        <family val="1"/>
      </rPr>
      <t xml:space="preserve"> company was liquidated in 2009</t>
    </r>
  </si>
  <si>
    <t>update for Jan. 1, 2011</t>
  </si>
  <si>
    <t>Damascus, AR</t>
  </si>
  <si>
    <r>
      <t xml:space="preserve">Energy Contractors </t>
    </r>
    <r>
      <rPr>
        <b/>
        <sz val="10"/>
        <color indexed="10"/>
        <rFont val="Arial"/>
        <family val="2"/>
      </rPr>
      <t>(</t>
    </r>
    <r>
      <rPr>
        <sz val="10"/>
        <color indexed="10"/>
        <rFont val="Arial"/>
        <family val="2"/>
      </rPr>
      <t>1 Unit parked - For Sale)</t>
    </r>
  </si>
  <si>
    <r>
      <t>Complete Prodn Srvcs</t>
    </r>
    <r>
      <rPr>
        <sz val="10"/>
        <rFont val="Arial"/>
        <family val="2"/>
      </rPr>
      <t xml:space="preserve"> (IPS Advantage)</t>
    </r>
  </si>
  <si>
    <t>sub-total</t>
  </si>
  <si>
    <t>AIFG</t>
  </si>
  <si>
    <t>Libya</t>
  </si>
  <si>
    <t>CANADA - CTU's Available for Service @ Jan. 1, 2011</t>
  </si>
  <si>
    <t>ACTIVE COILED TUBING UNITS FOR THE UNITED STATES @ January 1, 2011</t>
  </si>
  <si>
    <t>Superior (Warrior)</t>
  </si>
  <si>
    <t>Trican Well Service (Canada)</t>
  </si>
  <si>
    <t>Arkansas - CLOSED</t>
  </si>
  <si>
    <r>
      <t>Lariat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(2 units sold to Viking Drlg - Turkey)</t>
    </r>
  </si>
  <si>
    <t>Turkey</t>
  </si>
  <si>
    <t>Total Units by Contractor</t>
  </si>
  <si>
    <t>2011 CTU Count:</t>
  </si>
  <si>
    <t>for 2011</t>
  </si>
  <si>
    <t>Argentina</t>
  </si>
  <si>
    <t xml:space="preserve">Big Eagle / Coiltech </t>
  </si>
  <si>
    <t>Kingdom of Saudi Arabia</t>
  </si>
  <si>
    <t>Hydra Rig shipped in 2010</t>
  </si>
  <si>
    <t>Above</t>
  </si>
  <si>
    <t>Total International Companies</t>
  </si>
  <si>
    <t>S&amp;S shipped in 2010</t>
  </si>
  <si>
    <t>Breakdown</t>
  </si>
  <si>
    <t xml:space="preserve">See </t>
  </si>
  <si>
    <t>Total CTU's</t>
  </si>
  <si>
    <t>CNPC - Fields</t>
  </si>
  <si>
    <t>CNOOC - Fields</t>
  </si>
  <si>
    <t>COSO - Fields</t>
  </si>
  <si>
    <t>Total PAKISTAN</t>
  </si>
  <si>
    <t>中国油区</t>
  </si>
  <si>
    <t>华北油田</t>
  </si>
  <si>
    <t>胜利油田（中石化）</t>
  </si>
  <si>
    <t>大庆油田</t>
  </si>
  <si>
    <t>辽河油田</t>
  </si>
  <si>
    <t>吉林油田</t>
  </si>
  <si>
    <t>大港油田</t>
  </si>
  <si>
    <t>中原油田</t>
  </si>
  <si>
    <t>河南油田</t>
  </si>
  <si>
    <t>四川油田</t>
  </si>
  <si>
    <t>长庆油田</t>
  </si>
  <si>
    <t>吐哈油田</t>
  </si>
  <si>
    <t>克拉玛依油田</t>
  </si>
  <si>
    <t>塔里木油田</t>
  </si>
  <si>
    <t>中海油服-哈里伯顿</t>
  </si>
  <si>
    <t>江汉油田</t>
  </si>
  <si>
    <t>双S公司-2009年已装运订单</t>
  </si>
  <si>
    <t>海德瑞克-2010年已装运订单</t>
  </si>
  <si>
    <t>国际CTU操作手</t>
  </si>
  <si>
    <t>贝克公司</t>
  </si>
  <si>
    <t>BJ服务公司</t>
  </si>
  <si>
    <t>斯伦贝谢</t>
  </si>
  <si>
    <t>哈里伯顿</t>
  </si>
  <si>
    <t>Highlander&amp;Kline</t>
  </si>
  <si>
    <t>总计</t>
  </si>
  <si>
    <r>
      <t xml:space="preserve">   * Weatherford Pakistan </t>
    </r>
    <r>
      <rPr>
        <sz val="10"/>
        <rFont val="Arial"/>
        <family val="2"/>
      </rPr>
      <t>-</t>
    </r>
    <r>
      <rPr>
        <sz val="10"/>
        <color indexed="10"/>
        <rFont val="Arial"/>
        <family val="2"/>
      </rPr>
      <t xml:space="preserve"> sent to Abu Dhabi</t>
    </r>
  </si>
  <si>
    <t>Active Coiled Tubing Unit Counts - assembled by Les Tomlin ( tomlinl@shaw.ca ) les.tomlin@trican.ca</t>
  </si>
  <si>
    <t>Update for Active Units as of January 1st - 2011</t>
  </si>
  <si>
    <r>
      <t>BJ Services (USA) (</t>
    </r>
    <r>
      <rPr>
        <sz val="10"/>
        <color indexed="10"/>
        <rFont val="Times New Roman"/>
        <family val="1"/>
      </rPr>
      <t>moved out of Russia in 2009)</t>
    </r>
  </si>
  <si>
    <t>Dickinson, ND</t>
  </si>
  <si>
    <t xml:space="preserve">BJ Services - </t>
  </si>
  <si>
    <t>Bossier, LA</t>
  </si>
  <si>
    <t>Mangistaumunaygaz - SMM</t>
  </si>
  <si>
    <t xml:space="preserve"> - BJ Services in India</t>
  </si>
  <si>
    <t>Australia</t>
  </si>
  <si>
    <t>New Zealand</t>
  </si>
  <si>
    <t>Indonesia</t>
  </si>
  <si>
    <t>Malaysia</t>
  </si>
  <si>
    <t>Philippines</t>
  </si>
  <si>
    <t>Thailand</t>
  </si>
  <si>
    <t>Vietnam</t>
  </si>
  <si>
    <t>The Netherlands</t>
  </si>
  <si>
    <t>Norway</t>
  </si>
  <si>
    <t>United Kingdom</t>
  </si>
  <si>
    <t xml:space="preserve">Nigeria &amp; Angola </t>
  </si>
  <si>
    <t>Peru</t>
  </si>
  <si>
    <t>Colombia</t>
  </si>
  <si>
    <t>Bolivia</t>
  </si>
  <si>
    <t>Equador</t>
  </si>
  <si>
    <t>Total INDIA</t>
  </si>
  <si>
    <t>Subtotal</t>
  </si>
  <si>
    <t xml:space="preserve">SAPESCO </t>
  </si>
  <si>
    <t xml:space="preserve"> Egypt</t>
  </si>
  <si>
    <r>
      <t>National Petroleum Srvc (NPS -</t>
    </r>
    <r>
      <rPr>
        <sz val="10"/>
        <rFont val="Arial"/>
        <family val="2"/>
      </rPr>
      <t>was NOWMCO)</t>
    </r>
  </si>
  <si>
    <r>
      <t xml:space="preserve">CROSCO - </t>
    </r>
    <r>
      <rPr>
        <sz val="10"/>
        <rFont val="Arial"/>
        <family val="2"/>
      </rPr>
      <t>One (1) unit retired</t>
    </r>
  </si>
  <si>
    <r>
      <t>Viking Drlg -</t>
    </r>
    <r>
      <rPr>
        <sz val="10"/>
        <rFont val="Arial"/>
        <family val="2"/>
      </rPr>
      <t xml:space="preserve"> bought 2 Lariat (USA) CTU's</t>
    </r>
  </si>
  <si>
    <r>
      <t xml:space="preserve">Aker Qserv </t>
    </r>
    <r>
      <rPr>
        <sz val="10"/>
        <rFont val="Arial"/>
        <family val="2"/>
      </rPr>
      <t>(includes former Wellserve)</t>
    </r>
  </si>
  <si>
    <r>
      <t xml:space="preserve">BJ / Baker Hughes </t>
    </r>
    <r>
      <rPr>
        <sz val="10"/>
        <rFont val="Arial"/>
        <family val="2"/>
      </rPr>
      <t>(CTD's - not active)</t>
    </r>
  </si>
  <si>
    <t xml:space="preserve">Iron Horse </t>
  </si>
  <si>
    <t xml:space="preserve">Clean Harbors </t>
  </si>
  <si>
    <t xml:space="preserve">Cen-Alta Well Servicing Corp. </t>
  </si>
  <si>
    <t xml:space="preserve">Calfrac </t>
  </si>
  <si>
    <t>Updated : Feb.8, 2011</t>
  </si>
  <si>
    <t>Coil Services B.V.</t>
  </si>
  <si>
    <t>UK</t>
  </si>
  <si>
    <t>Germany</t>
  </si>
  <si>
    <t>Halliburton (includes former PSL)</t>
  </si>
  <si>
    <t>Italy</t>
  </si>
  <si>
    <t>Poland</t>
  </si>
  <si>
    <r>
      <t>QSERV -</t>
    </r>
    <r>
      <rPr>
        <sz val="10"/>
        <rFont val="Arial"/>
        <family val="2"/>
      </rPr>
      <t xml:space="preserve"> see Aker Qserv</t>
    </r>
  </si>
  <si>
    <r>
      <t>Crosnow -</t>
    </r>
    <r>
      <rPr>
        <sz val="10"/>
        <rFont val="Arial"/>
        <family val="2"/>
      </rPr>
      <t xml:space="preserve"> new</t>
    </r>
  </si>
  <si>
    <r>
      <t xml:space="preserve">Diamond </t>
    </r>
    <r>
      <rPr>
        <sz val="10"/>
        <rFont val="Arial"/>
        <family val="2"/>
      </rPr>
      <t xml:space="preserve">- new </t>
    </r>
  </si>
  <si>
    <t>Russia</t>
  </si>
  <si>
    <t>Ukraine</t>
  </si>
  <si>
    <r>
      <t>Coil Services B.V.</t>
    </r>
    <r>
      <rPr>
        <sz val="10"/>
        <rFont val="Arial"/>
        <family val="2"/>
      </rPr>
      <t xml:space="preserve"> (8 total)</t>
    </r>
  </si>
  <si>
    <r>
      <t>KEY ENERGY -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was Davis Coiled Tubing</t>
    </r>
  </si>
  <si>
    <r>
      <t>KEY ENERGY -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was Davis Coiled Tubing</t>
    </r>
  </si>
  <si>
    <r>
      <t xml:space="preserve">Key Energy - </t>
    </r>
    <r>
      <rPr>
        <sz val="10"/>
        <color indexed="10"/>
        <rFont val="Arial"/>
        <family val="2"/>
      </rPr>
      <t>was</t>
    </r>
    <r>
      <rPr>
        <b/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Express Energy</t>
    </r>
  </si>
  <si>
    <t xml:space="preserve">Key Energy </t>
  </si>
  <si>
    <r>
      <t xml:space="preserve">KEY ENERGY - </t>
    </r>
    <r>
      <rPr>
        <sz val="10"/>
        <color indexed="10"/>
        <rFont val="Arial"/>
        <family val="2"/>
      </rPr>
      <t>was Davis Coiled Tubing</t>
    </r>
  </si>
  <si>
    <r>
      <t xml:space="preserve">KEY ENERGY </t>
    </r>
    <r>
      <rPr>
        <b/>
        <sz val="10"/>
        <color indexed="10"/>
        <rFont val="Arial"/>
        <family val="2"/>
      </rPr>
      <t>(</t>
    </r>
    <r>
      <rPr>
        <sz val="10"/>
        <color indexed="10"/>
        <rFont val="Arial"/>
        <family val="2"/>
      </rPr>
      <t>Includes Davis &amp; Express Units)</t>
    </r>
  </si>
  <si>
    <r>
      <rPr>
        <sz val="10"/>
        <rFont val="Arial"/>
        <family val="2"/>
      </rPr>
      <t xml:space="preserve">Wise Well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(incl. PET + Dynastar)</t>
    </r>
    <r>
      <rPr>
        <b/>
        <sz val="10"/>
        <rFont val="Arial"/>
        <family val="2"/>
      </rPr>
      <t>- See Moncla Cos.</t>
    </r>
  </si>
  <si>
    <r>
      <rPr>
        <b/>
        <sz val="10"/>
        <color indexed="10"/>
        <rFont val="Arial"/>
        <family val="2"/>
      </rPr>
      <t xml:space="preserve">Best Guess: </t>
    </r>
    <r>
      <rPr>
        <b/>
        <sz val="10"/>
        <color indexed="36"/>
        <rFont val="Arial"/>
        <family val="2"/>
      </rPr>
      <t>Additional CTU's for USA 2011</t>
    </r>
  </si>
  <si>
    <t>Total Available Units @ Jan. 1st</t>
  </si>
  <si>
    <r>
      <t xml:space="preserve">Seawell - </t>
    </r>
    <r>
      <rPr>
        <sz val="10"/>
        <rFont val="Arial"/>
        <family val="2"/>
      </rPr>
      <t>Allis-Chalmers</t>
    </r>
  </si>
  <si>
    <r>
      <t>Lariat -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SOLD</t>
    </r>
    <r>
      <rPr>
        <sz val="10"/>
        <color indexed="10"/>
        <rFont val="Arial"/>
        <family val="2"/>
      </rPr>
      <t xml:space="preserve"> 2 units to Viking Drlg. Turkey</t>
    </r>
  </si>
  <si>
    <r>
      <t>Moncla Companies</t>
    </r>
    <r>
      <rPr>
        <sz val="10"/>
        <rFont val="Arial"/>
        <family val="2"/>
      </rPr>
      <t xml:space="preserve"> (assets from Wise Well Interv)</t>
    </r>
  </si>
  <si>
    <r>
      <t xml:space="preserve">Total Active US Units @ Jan.1, 2009 and </t>
    </r>
    <r>
      <rPr>
        <sz val="10"/>
        <rFont val="Arial"/>
        <family val="2"/>
      </rPr>
      <t>2010</t>
    </r>
  </si>
  <si>
    <r>
      <rPr>
        <b/>
        <sz val="10"/>
        <color indexed="10"/>
        <rFont val="Arial"/>
        <family val="2"/>
      </rPr>
      <t xml:space="preserve">35 </t>
    </r>
    <r>
      <rPr>
        <b/>
        <sz val="10"/>
        <rFont val="Arial"/>
        <family val="2"/>
      </rPr>
      <t>Active Contractors in USA in 2010</t>
    </r>
  </si>
  <si>
    <r>
      <t xml:space="preserve">Seawell - Allis-Chalmers </t>
    </r>
    <r>
      <rPr>
        <sz val="10"/>
        <rFont val="Arial"/>
        <family val="2"/>
      </rPr>
      <t>(August 2010)</t>
    </r>
  </si>
  <si>
    <r>
      <t>Seawell -</t>
    </r>
    <r>
      <rPr>
        <sz val="10"/>
        <rFont val="Arial"/>
        <family val="2"/>
      </rPr>
      <t xml:space="preserve"> Allis-Chalmers (August 2010)</t>
    </r>
  </si>
  <si>
    <r>
      <t xml:space="preserve">Seawell - </t>
    </r>
    <r>
      <rPr>
        <sz val="10"/>
        <rFont val="Arial"/>
        <family val="2"/>
      </rPr>
      <t>Allis-Chalmers (August 2010)</t>
    </r>
  </si>
  <si>
    <r>
      <t>Pol Tex Methane -</t>
    </r>
    <r>
      <rPr>
        <sz val="10"/>
        <rFont val="Arial"/>
        <family val="2"/>
      </rPr>
      <t xml:space="preserve"> New - CTD doing CBM work</t>
    </r>
  </si>
  <si>
    <t>1.1.11</t>
  </si>
  <si>
    <t>South America - 32</t>
  </si>
  <si>
    <r>
      <t xml:space="preserve">CPVEN - </t>
    </r>
    <r>
      <rPr>
        <sz val="10"/>
        <rFont val="Arial"/>
        <family val="2"/>
      </rPr>
      <t>new listing 2011</t>
    </r>
  </si>
  <si>
    <r>
      <t xml:space="preserve">San Antonio </t>
    </r>
    <r>
      <rPr>
        <sz val="10"/>
        <rFont val="Arial"/>
        <family val="2"/>
      </rPr>
      <t>(acquired SOTEP 2008)</t>
    </r>
  </si>
  <si>
    <r>
      <t xml:space="preserve">Halliburton </t>
    </r>
    <r>
      <rPr>
        <sz val="10"/>
        <color indexed="36"/>
        <rFont val="Arial"/>
        <family val="2"/>
      </rPr>
      <t>(includes former PSL)</t>
    </r>
  </si>
  <si>
    <t>N. Africa- Algeria  10, Libya 3</t>
  </si>
  <si>
    <t>Sub-Sahara- Congo, Gabon</t>
  </si>
  <si>
    <r>
      <t>San Antonio</t>
    </r>
    <r>
      <rPr>
        <sz val="10"/>
        <rFont val="Arial"/>
        <family val="2"/>
      </rPr>
      <t xml:space="preserve"> (acquired SOTEP 2008)</t>
    </r>
  </si>
  <si>
    <t xml:space="preserve">King Coil </t>
  </si>
  <si>
    <t xml:space="preserve">Kwiksilver CT </t>
  </si>
  <si>
    <t>Nabors Blue Sky (Airborne)</t>
  </si>
  <si>
    <t>Action Coil Tubing</t>
  </si>
  <si>
    <t xml:space="preserve">NSN Nitrogen </t>
  </si>
  <si>
    <t xml:space="preserve">Roar Tubing Services </t>
  </si>
  <si>
    <r>
      <t xml:space="preserve">StimSol </t>
    </r>
    <r>
      <rPr>
        <sz val="10"/>
        <color indexed="10"/>
        <rFont val="Arial"/>
        <family val="2"/>
      </rPr>
      <t xml:space="preserve"> units for sale</t>
    </r>
  </si>
  <si>
    <t xml:space="preserve">Titanium Coil Tubing </t>
  </si>
  <si>
    <r>
      <t>Sandpiper CT</t>
    </r>
    <r>
      <rPr>
        <sz val="10"/>
        <rFont val="Arial"/>
        <family val="2"/>
      </rPr>
      <t xml:space="preserve"> -  </t>
    </r>
    <r>
      <rPr>
        <sz val="10"/>
        <color indexed="10"/>
        <rFont val="Arial"/>
        <family val="2"/>
      </rPr>
      <t>units are for sale</t>
    </r>
  </si>
  <si>
    <t xml:space="preserve">Tigers Coil Tubing Srvcs </t>
  </si>
  <si>
    <t>S, J. M. Holdings</t>
  </si>
  <si>
    <r>
      <t xml:space="preserve">Precision Drilling - 2011  </t>
    </r>
    <r>
      <rPr>
        <b/>
        <sz val="10"/>
        <color indexed="10"/>
        <rFont val="Arial"/>
        <family val="2"/>
      </rPr>
      <t>-</t>
    </r>
    <r>
      <rPr>
        <sz val="10"/>
        <color indexed="10"/>
        <rFont val="Arial"/>
        <family val="2"/>
      </rPr>
      <t xml:space="preserve"> all 11 CTD units parked &amp; for sale</t>
    </r>
  </si>
  <si>
    <r>
      <t>Hunter Coil</t>
    </r>
    <r>
      <rPr>
        <b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6 unitis to auction - Jan. 2011</t>
    </r>
  </si>
  <si>
    <r>
      <t xml:space="preserve">BJ Dyna-Coil Injection Srvcs </t>
    </r>
    <r>
      <rPr>
        <sz val="10"/>
        <color indexed="10"/>
        <rFont val="Arial"/>
        <family val="2"/>
      </rPr>
      <t>(capillary)</t>
    </r>
  </si>
  <si>
    <r>
      <t>Deerborn -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CTU sold to KwikSilver</t>
    </r>
  </si>
  <si>
    <r>
      <t xml:space="preserve">Blackwatch Energy Trust </t>
    </r>
    <r>
      <rPr>
        <sz val="10"/>
        <color indexed="10"/>
        <rFont val="Arial"/>
        <family val="2"/>
      </rPr>
      <t>units for sale</t>
    </r>
  </si>
  <si>
    <r>
      <t xml:space="preserve">BJ Services </t>
    </r>
    <r>
      <rPr>
        <sz val="10"/>
        <color indexed="10"/>
        <rFont val="Arial"/>
        <family val="2"/>
      </rPr>
      <t>(see also: Dyna-Coil)</t>
    </r>
  </si>
  <si>
    <r>
      <t>Big Steam CT -</t>
    </r>
    <r>
      <rPr>
        <sz val="10"/>
        <color indexed="10"/>
        <rFont val="Arial"/>
        <family val="2"/>
      </rPr>
      <t xml:space="preserve"> sold all units</t>
    </r>
  </si>
  <si>
    <t xml:space="preserve">Bandit CT </t>
  </si>
  <si>
    <t xml:space="preserve">Balanced Energy </t>
  </si>
  <si>
    <r>
      <t xml:space="preserve">A &amp; E Coil Tubing </t>
    </r>
    <r>
      <rPr>
        <sz val="10"/>
        <rFont val="Arial"/>
        <family val="2"/>
      </rPr>
      <t>-</t>
    </r>
    <r>
      <rPr>
        <sz val="10"/>
        <color indexed="10"/>
        <rFont val="Arial"/>
        <family val="2"/>
      </rPr>
      <t xml:space="preserve"> 2 units for sale</t>
    </r>
  </si>
  <si>
    <t>Romania</t>
  </si>
  <si>
    <t xml:space="preserve">Algeria </t>
  </si>
  <si>
    <t>Tunisia</t>
  </si>
  <si>
    <t>Mozambique</t>
  </si>
  <si>
    <t xml:space="preserve">Weatherford </t>
  </si>
  <si>
    <t>Iraq</t>
  </si>
  <si>
    <t>Algeria  - 2-CTD's</t>
  </si>
  <si>
    <t>2011 - NOTE - not all units are "Active" due to lack of qualified operators</t>
  </si>
  <si>
    <r>
      <t xml:space="preserve">CTU Operators in Canada @ Jan. 1, 2011 </t>
    </r>
    <r>
      <rPr>
        <sz val="10"/>
        <color indexed="10"/>
        <rFont val="Arial"/>
        <family val="2"/>
      </rPr>
      <t>(11 fewer than in 2010)</t>
    </r>
  </si>
  <si>
    <r>
      <t xml:space="preserve">Halliburton </t>
    </r>
    <r>
      <rPr>
        <sz val="10"/>
        <color indexed="10"/>
        <rFont val="Arial"/>
        <family val="2"/>
      </rPr>
      <t>(includes former PSL)</t>
    </r>
  </si>
  <si>
    <t>Halliburton  - see above</t>
  </si>
  <si>
    <t>Baker / BJ Services</t>
  </si>
  <si>
    <r>
      <t>15</t>
    </r>
    <r>
      <rPr>
        <b/>
        <sz val="10"/>
        <rFont val="Times New Roman"/>
        <family val="1"/>
      </rPr>
      <t xml:space="preserve"> CTU's were added during 2010, but </t>
    </r>
    <r>
      <rPr>
        <b/>
        <sz val="10"/>
        <color indexed="10"/>
        <rFont val="Times New Roman"/>
        <family val="1"/>
      </rPr>
      <t>39</t>
    </r>
    <r>
      <rPr>
        <b/>
        <sz val="10"/>
        <rFont val="Times New Roman"/>
        <family val="1"/>
      </rPr>
      <t xml:space="preserve"> were taken out of service </t>
    </r>
    <r>
      <rPr>
        <b/>
        <sz val="10"/>
        <color indexed="10"/>
        <rFont val="Times New Roman"/>
        <family val="1"/>
      </rPr>
      <t>= Net Decrease of 24</t>
    </r>
  </si>
  <si>
    <r>
      <t>China</t>
    </r>
    <r>
      <rPr>
        <b/>
        <sz val="8"/>
        <rFont val="Arial"/>
        <family val="2"/>
      </rPr>
      <t xml:space="preserve"> (after 2002)</t>
    </r>
  </si>
  <si>
    <r>
      <t xml:space="preserve">Russia </t>
    </r>
    <r>
      <rPr>
        <b/>
        <sz val="8"/>
        <rFont val="Arial"/>
        <family val="2"/>
      </rPr>
      <t>(after 2002)</t>
    </r>
  </si>
  <si>
    <t>Russia/China (before 2002)</t>
  </si>
  <si>
    <t>AmKin shipped in 2010 - CTD</t>
  </si>
  <si>
    <t>AUSTRALIA</t>
  </si>
  <si>
    <r>
      <t>Complete Prdtn Srvcs</t>
    </r>
    <r>
      <rPr>
        <sz val="10"/>
        <color indexed="10"/>
        <rFont val="Arial"/>
        <family val="2"/>
      </rPr>
      <t xml:space="preserve"> (IPS-Servicio Petrotech)</t>
    </r>
  </si>
  <si>
    <r>
      <t xml:space="preserve">Complete Prodn Srvcs </t>
    </r>
    <r>
      <rPr>
        <sz val="10"/>
        <rFont val="Arial"/>
        <family val="2"/>
      </rPr>
      <t>(</t>
    </r>
    <r>
      <rPr>
        <sz val="10"/>
        <color indexed="10"/>
        <rFont val="Arial"/>
        <family val="2"/>
      </rPr>
      <t>IPS &amp; Appalachian WS)</t>
    </r>
  </si>
  <si>
    <r>
      <t xml:space="preserve">Complete Prodn Srvcs </t>
    </r>
    <r>
      <rPr>
        <sz val="10"/>
        <color indexed="10"/>
        <rFont val="Arial"/>
        <family val="2"/>
      </rPr>
      <t>(Appalachian Well Srvcs)</t>
    </r>
  </si>
  <si>
    <r>
      <t>Seawell -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Allis-Chalmers (August 2010)</t>
    </r>
  </si>
  <si>
    <r>
      <t>Energy Contractors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>(1 unit parked - For a Sale)</t>
    </r>
  </si>
  <si>
    <r>
      <t>Savanna Drilling - Hybrid Div (</t>
    </r>
    <r>
      <rPr>
        <sz val="10"/>
        <color indexed="10"/>
        <rFont val="Arial"/>
        <family val="2"/>
      </rPr>
      <t>sold 8 CTU's - only CTDs left in service)</t>
    </r>
  </si>
  <si>
    <r>
      <t xml:space="preserve">Essential Energy Trust </t>
    </r>
    <r>
      <rPr>
        <sz val="10"/>
        <color indexed="10"/>
        <rFont val="Arial"/>
        <family val="2"/>
      </rPr>
      <t>-(6 CTU's from Savanna in 2010)</t>
    </r>
  </si>
  <si>
    <r>
      <t xml:space="preserve">Increase / </t>
    </r>
    <r>
      <rPr>
        <b/>
        <sz val="12"/>
        <color indexed="10"/>
        <rFont val="Arial"/>
        <family val="2"/>
      </rPr>
      <t>Decrease</t>
    </r>
    <r>
      <rPr>
        <b/>
        <sz val="12"/>
        <rFont val="Arial"/>
        <family val="2"/>
      </rPr>
      <t xml:space="preserve"> Yr/Yr: (Jan. 2010 / Jan. 2011)</t>
    </r>
  </si>
  <si>
    <t xml:space="preserve"> 2009 &amp; 2010 CTU counts:</t>
  </si>
  <si>
    <r>
      <rPr>
        <b/>
        <sz val="10"/>
        <rFont val="Arial"/>
        <family val="2"/>
      </rPr>
      <t>Legend CT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(new in 2011)</t>
    </r>
  </si>
  <si>
    <t>Singapore</t>
  </si>
  <si>
    <r>
      <t xml:space="preserve">Black Diamond </t>
    </r>
    <r>
      <rPr>
        <sz val="10"/>
        <color indexed="10"/>
        <rFont val="Arial"/>
        <family val="2"/>
      </rPr>
      <t>(new in 2010)</t>
    </r>
  </si>
  <si>
    <t>Heber Springs, AR</t>
  </si>
  <si>
    <t>Muncy, PA</t>
  </si>
  <si>
    <t>Jane Lew, W. Virginia</t>
  </si>
  <si>
    <t>Updated: Mar. 18,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</si>
</sst>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2"/>
      <name val="Times New Roman"/>
      <family val="1"/>
    </font>
    <font>
      <b/>
      <sz val="8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62"/>
      <name val="Arial"/>
      <family val="2"/>
    </font>
    <font>
      <b/>
      <sz val="10"/>
      <color indexed="36"/>
      <name val="Arial"/>
      <family val="2"/>
    </font>
    <font>
      <b/>
      <sz val="10"/>
      <color indexed="36"/>
      <name val="Times New Roman"/>
      <family val="1"/>
    </font>
    <font>
      <sz val="10"/>
      <color indexed="36"/>
      <name val="Arial"/>
      <family val="2"/>
    </font>
    <font>
      <b/>
      <sz val="10"/>
      <color indexed="30"/>
      <name val="Arial"/>
      <family val="2"/>
    </font>
    <font>
      <sz val="11"/>
      <color indexed="36"/>
      <name val="Calibri"/>
      <family val="2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2"/>
      <name val="宋体"/>
      <family val="0"/>
    </font>
    <font>
      <b/>
      <sz val="11"/>
      <color indexed="36"/>
      <name val="Calibri"/>
      <family val="2"/>
    </font>
    <font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2"/>
      <color indexed="36"/>
      <name val="Times New Roman"/>
      <family val="1"/>
    </font>
    <font>
      <b/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theme="4"/>
      <name val="Times New Roman"/>
      <family val="1"/>
    </font>
    <font>
      <sz val="8"/>
      <color rgb="FFFF0000"/>
      <name val="Arial"/>
      <family val="2"/>
    </font>
    <font>
      <b/>
      <sz val="12"/>
      <color theme="4"/>
      <name val="Arial"/>
      <family val="2"/>
    </font>
    <font>
      <b/>
      <sz val="10"/>
      <color rgb="FF7030A0"/>
      <name val="Times New Roman"/>
      <family val="1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10"/>
      <color rgb="FF0070C0"/>
      <name val="Arial"/>
      <family val="2"/>
    </font>
    <font>
      <sz val="11"/>
      <color rgb="FF7030A0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sz val="11"/>
      <color rgb="FF7030A0"/>
      <name val="Calibri"/>
      <family val="2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33" borderId="0" xfId="0" applyFont="1" applyFill="1" applyAlignment="1">
      <alignment/>
    </xf>
    <xf numFmtId="0" fontId="4" fillId="36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36" borderId="0" xfId="0" applyFont="1" applyFill="1" applyAlignment="1">
      <alignment horizontal="center"/>
    </xf>
    <xf numFmtId="16" fontId="4" fillId="33" borderId="0" xfId="0" applyNumberFormat="1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 horizontal="center"/>
    </xf>
    <xf numFmtId="0" fontId="83" fillId="0" borderId="0" xfId="0" applyFont="1" applyAlignment="1">
      <alignment/>
    </xf>
    <xf numFmtId="0" fontId="82" fillId="0" borderId="0" xfId="0" applyFont="1" applyAlignment="1">
      <alignment horizontal="center"/>
    </xf>
    <xf numFmtId="0" fontId="5" fillId="37" borderId="0" xfId="0" applyFont="1" applyFill="1" applyAlignment="1">
      <alignment horizontal="center"/>
    </xf>
    <xf numFmtId="0" fontId="8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86" fillId="38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3" fillId="39" borderId="0" xfId="0" applyFont="1" applyFill="1" applyAlignment="1">
      <alignment/>
    </xf>
    <xf numFmtId="0" fontId="84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85" fillId="38" borderId="0" xfId="0" applyFont="1" applyFill="1" applyAlignment="1">
      <alignment horizontal="center"/>
    </xf>
    <xf numFmtId="0" fontId="82" fillId="36" borderId="0" xfId="0" applyFont="1" applyFill="1" applyAlignment="1">
      <alignment horizontal="center"/>
    </xf>
    <xf numFmtId="17" fontId="82" fillId="0" borderId="0" xfId="0" applyNumberFormat="1" applyFont="1" applyAlignment="1">
      <alignment horizontal="center"/>
    </xf>
    <xf numFmtId="10" fontId="82" fillId="0" borderId="0" xfId="0" applyNumberFormat="1" applyFont="1" applyAlignment="1">
      <alignment horizontal="center"/>
    </xf>
    <xf numFmtId="0" fontId="2" fillId="38" borderId="0" xfId="0" applyFont="1" applyFill="1" applyAlignment="1">
      <alignment/>
    </xf>
    <xf numFmtId="0" fontId="2" fillId="38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85" fillId="38" borderId="0" xfId="0" applyFont="1" applyFill="1" applyAlignment="1">
      <alignment/>
    </xf>
    <xf numFmtId="0" fontId="85" fillId="33" borderId="0" xfId="0" applyFont="1" applyFill="1" applyAlignment="1">
      <alignment/>
    </xf>
    <xf numFmtId="0" fontId="9" fillId="38" borderId="0" xfId="0" applyFont="1" applyFill="1" applyAlignment="1">
      <alignment horizontal="center"/>
    </xf>
    <xf numFmtId="0" fontId="9" fillId="38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8" borderId="0" xfId="0" applyFont="1" applyFill="1" applyAlignment="1">
      <alignment horizontal="center"/>
    </xf>
    <xf numFmtId="0" fontId="3" fillId="39" borderId="0" xfId="0" applyFont="1" applyFill="1" applyAlignment="1">
      <alignment/>
    </xf>
    <xf numFmtId="0" fontId="11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center"/>
    </xf>
    <xf numFmtId="0" fontId="82" fillId="35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38" borderId="0" xfId="0" applyFont="1" applyFill="1" applyAlignment="1">
      <alignment horizontal="left"/>
    </xf>
    <xf numFmtId="0" fontId="0" fillId="38" borderId="0" xfId="0" applyFill="1" applyAlignment="1">
      <alignment horizontal="center"/>
    </xf>
    <xf numFmtId="0" fontId="3" fillId="38" borderId="0" xfId="0" applyFont="1" applyFill="1" applyAlignment="1">
      <alignment horizontal="center"/>
    </xf>
    <xf numFmtId="0" fontId="88" fillId="0" borderId="0" xfId="0" applyFont="1" applyAlignment="1">
      <alignment horizontal="left"/>
    </xf>
    <xf numFmtId="0" fontId="8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9" fontId="22" fillId="0" borderId="0" xfId="59" applyFont="1" applyAlignment="1">
      <alignment horizontal="center"/>
    </xf>
    <xf numFmtId="0" fontId="0" fillId="38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84" fillId="35" borderId="0" xfId="0" applyFont="1" applyFill="1" applyAlignment="1">
      <alignment horizontal="center"/>
    </xf>
    <xf numFmtId="0" fontId="2" fillId="40" borderId="0" xfId="0" applyFont="1" applyFill="1" applyAlignment="1">
      <alignment horizontal="center"/>
    </xf>
    <xf numFmtId="0" fontId="3" fillId="40" borderId="0" xfId="0" applyFont="1" applyFill="1" applyAlignment="1">
      <alignment/>
    </xf>
    <xf numFmtId="0" fontId="4" fillId="40" borderId="0" xfId="0" applyFont="1" applyFill="1" applyAlignment="1">
      <alignment/>
    </xf>
    <xf numFmtId="0" fontId="4" fillId="40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 horizontal="center"/>
    </xf>
    <xf numFmtId="0" fontId="84" fillId="40" borderId="0" xfId="0" applyFont="1" applyFill="1" applyAlignment="1">
      <alignment horizontal="center"/>
    </xf>
    <xf numFmtId="0" fontId="2" fillId="40" borderId="0" xfId="0" applyFont="1" applyFill="1" applyAlignment="1">
      <alignment/>
    </xf>
    <xf numFmtId="0" fontId="0" fillId="40" borderId="0" xfId="0" applyFill="1" applyAlignment="1">
      <alignment horizontal="center"/>
    </xf>
    <xf numFmtId="0" fontId="85" fillId="39" borderId="0" xfId="0" applyFont="1" applyFill="1" applyAlignment="1">
      <alignment/>
    </xf>
    <xf numFmtId="0" fontId="7" fillId="38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16" fontId="14" fillId="36" borderId="0" xfId="0" applyNumberFormat="1" applyFont="1" applyFill="1" applyAlignment="1">
      <alignment horizontal="center"/>
    </xf>
    <xf numFmtId="15" fontId="0" fillId="0" borderId="0" xfId="0" applyNumberFormat="1" applyFont="1" applyAlignment="1">
      <alignment/>
    </xf>
    <xf numFmtId="0" fontId="0" fillId="35" borderId="0" xfId="0" applyFont="1" applyFill="1" applyAlignment="1">
      <alignment horizontal="center"/>
    </xf>
    <xf numFmtId="0" fontId="84" fillId="34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2" fillId="41" borderId="0" xfId="0" applyFont="1" applyFill="1" applyAlignment="1">
      <alignment horizontal="center"/>
    </xf>
    <xf numFmtId="0" fontId="0" fillId="41" borderId="0" xfId="0" applyFill="1" applyAlignment="1">
      <alignment horizontal="center"/>
    </xf>
    <xf numFmtId="0" fontId="0" fillId="41" borderId="0" xfId="0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0" fontId="0" fillId="41" borderId="0" xfId="0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0" fontId="7" fillId="41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84" fillId="41" borderId="0" xfId="0" applyFont="1" applyFill="1" applyAlignment="1">
      <alignment/>
    </xf>
    <xf numFmtId="0" fontId="85" fillId="41" borderId="0" xfId="0" applyFont="1" applyFill="1" applyAlignment="1">
      <alignment/>
    </xf>
    <xf numFmtId="0" fontId="84" fillId="38" borderId="0" xfId="0" applyFont="1" applyFill="1" applyAlignment="1">
      <alignment horizontal="center"/>
    </xf>
    <xf numFmtId="0" fontId="84" fillId="33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8" fillId="38" borderId="0" xfId="0" applyFont="1" applyFill="1" applyAlignment="1">
      <alignment/>
    </xf>
    <xf numFmtId="0" fontId="25" fillId="39" borderId="0" xfId="0" applyFont="1" applyFill="1" applyAlignment="1">
      <alignment/>
    </xf>
    <xf numFmtId="0" fontId="19" fillId="41" borderId="0" xfId="0" applyFont="1" applyFill="1" applyAlignment="1">
      <alignment horizontal="center"/>
    </xf>
    <xf numFmtId="0" fontId="85" fillId="41" borderId="0" xfId="0" applyFont="1" applyFill="1" applyAlignment="1">
      <alignment horizontal="center"/>
    </xf>
    <xf numFmtId="0" fontId="0" fillId="41" borderId="0" xfId="0" applyFont="1" applyFill="1" applyAlignment="1">
      <alignment/>
    </xf>
    <xf numFmtId="0" fontId="19" fillId="42" borderId="0" xfId="0" applyFont="1" applyFill="1" applyAlignment="1">
      <alignment horizontal="center"/>
    </xf>
    <xf numFmtId="0" fontId="2" fillId="42" borderId="0" xfId="0" applyFont="1" applyFill="1" applyAlignment="1">
      <alignment/>
    </xf>
    <xf numFmtId="0" fontId="86" fillId="41" borderId="0" xfId="0" applyFont="1" applyFill="1" applyAlignment="1">
      <alignment horizontal="center"/>
    </xf>
    <xf numFmtId="0" fontId="86" fillId="42" borderId="0" xfId="0" applyFont="1" applyFill="1" applyAlignment="1">
      <alignment horizontal="center"/>
    </xf>
    <xf numFmtId="16" fontId="85" fillId="36" borderId="0" xfId="0" applyNumberFormat="1" applyFont="1" applyFill="1" applyAlignment="1">
      <alignment horizontal="center"/>
    </xf>
    <xf numFmtId="0" fontId="85" fillId="40" borderId="0" xfId="0" applyFont="1" applyFill="1" applyAlignment="1">
      <alignment horizontal="center"/>
    </xf>
    <xf numFmtId="16" fontId="83" fillId="0" borderId="0" xfId="0" applyNumberFormat="1" applyFont="1" applyAlignment="1">
      <alignment horizontal="center"/>
    </xf>
    <xf numFmtId="0" fontId="89" fillId="0" borderId="0" xfId="0" applyFont="1" applyAlignment="1">
      <alignment horizontal="center"/>
    </xf>
    <xf numFmtId="0" fontId="85" fillId="38" borderId="0" xfId="0" applyFont="1" applyFill="1" applyAlignment="1">
      <alignment horizontal="left"/>
    </xf>
    <xf numFmtId="0" fontId="17" fillId="0" borderId="0" xfId="0" applyFont="1" applyAlignment="1">
      <alignment/>
    </xf>
    <xf numFmtId="16" fontId="85" fillId="0" borderId="0" xfId="0" applyNumberFormat="1" applyFont="1" applyAlignment="1">
      <alignment horizontal="center"/>
    </xf>
    <xf numFmtId="0" fontId="24" fillId="0" borderId="0" xfId="0" applyFont="1" applyFill="1" applyAlignment="1">
      <alignment horizontal="center"/>
    </xf>
    <xf numFmtId="16" fontId="85" fillId="38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8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2" fillId="0" borderId="0" xfId="0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90" fillId="38" borderId="0" xfId="0" applyFont="1" applyFill="1" applyAlignment="1">
      <alignment horizontal="center"/>
    </xf>
    <xf numFmtId="0" fontId="90" fillId="0" borderId="0" xfId="0" applyFont="1" applyAlignment="1">
      <alignment horizontal="center"/>
    </xf>
    <xf numFmtId="0" fontId="90" fillId="0" borderId="0" xfId="55" applyFont="1" applyAlignment="1">
      <alignment horizontal="center"/>
      <protection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0" fillId="41" borderId="0" xfId="0" applyFont="1" applyFill="1" applyAlignment="1">
      <alignment horizontal="center"/>
    </xf>
    <xf numFmtId="0" fontId="90" fillId="42" borderId="0" xfId="0" applyFont="1" applyFill="1" applyAlignment="1">
      <alignment horizontal="center"/>
    </xf>
    <xf numFmtId="0" fontId="94" fillId="0" borderId="0" xfId="0" applyFont="1" applyAlignment="1">
      <alignment horizontal="center"/>
    </xf>
    <xf numFmtId="0" fontId="91" fillId="0" borderId="0" xfId="55" applyFont="1">
      <alignment/>
      <protection/>
    </xf>
    <xf numFmtId="0" fontId="92" fillId="0" borderId="0" xfId="55" applyFont="1" applyAlignment="1">
      <alignment horizontal="center"/>
      <protection/>
    </xf>
    <xf numFmtId="0" fontId="90" fillId="41" borderId="0" xfId="55" applyFont="1" applyFill="1" applyAlignment="1">
      <alignment horizontal="center"/>
      <protection/>
    </xf>
    <xf numFmtId="0" fontId="90" fillId="42" borderId="0" xfId="55" applyFont="1" applyFill="1" applyAlignment="1">
      <alignment horizontal="center"/>
      <protection/>
    </xf>
    <xf numFmtId="0" fontId="91" fillId="0" borderId="0" xfId="55" applyFont="1" applyAlignment="1">
      <alignment horizontal="center"/>
      <protection/>
    </xf>
    <xf numFmtId="0" fontId="9" fillId="0" borderId="0" xfId="0" applyFont="1" applyAlignment="1">
      <alignment/>
    </xf>
    <xf numFmtId="0" fontId="95" fillId="0" borderId="0" xfId="0" applyFont="1" applyAlignment="1">
      <alignment horizontal="center"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9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7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39" fillId="0" borderId="0" xfId="0" applyFont="1" applyAlignment="1">
      <alignment/>
    </xf>
    <xf numFmtId="0" fontId="36" fillId="0" borderId="0" xfId="0" applyFont="1" applyAlignment="1">
      <alignment horizontal="center"/>
    </xf>
    <xf numFmtId="0" fontId="95" fillId="0" borderId="0" xfId="0" applyFont="1" applyAlignment="1">
      <alignment/>
    </xf>
    <xf numFmtId="0" fontId="11" fillId="34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35" fillId="35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0" xfId="0" applyFont="1" applyFill="1" applyAlignment="1">
      <alignment horizontal="center"/>
    </xf>
    <xf numFmtId="0" fontId="36" fillId="0" borderId="0" xfId="0" applyFont="1" applyAlignment="1">
      <alignment horizontal="left"/>
    </xf>
    <xf numFmtId="0" fontId="37" fillId="33" borderId="0" xfId="0" applyFont="1" applyFill="1" applyAlignment="1">
      <alignment horizontal="center"/>
    </xf>
    <xf numFmtId="0" fontId="97" fillId="38" borderId="0" xfId="0" applyFont="1" applyFill="1" applyAlignment="1">
      <alignment/>
    </xf>
    <xf numFmtId="0" fontId="98" fillId="38" borderId="0" xfId="0" applyFont="1" applyFill="1" applyAlignment="1">
      <alignment/>
    </xf>
    <xf numFmtId="0" fontId="98" fillId="38" borderId="0" xfId="0" applyFont="1" applyFill="1" applyAlignment="1">
      <alignment horizontal="center"/>
    </xf>
    <xf numFmtId="0" fontId="97" fillId="38" borderId="0" xfId="0" applyFont="1" applyFill="1" applyAlignment="1">
      <alignment horizontal="center"/>
    </xf>
    <xf numFmtId="0" fontId="97" fillId="0" borderId="0" xfId="0" applyFont="1" applyFill="1" applyAlignment="1">
      <alignment/>
    </xf>
    <xf numFmtId="0" fontId="37" fillId="35" borderId="0" xfId="0" applyFont="1" applyFill="1" applyAlignment="1">
      <alignment/>
    </xf>
    <xf numFmtId="0" fontId="37" fillId="35" borderId="0" xfId="0" applyFont="1" applyFill="1" applyAlignment="1">
      <alignment horizontal="center"/>
    </xf>
    <xf numFmtId="0" fontId="37" fillId="38" borderId="0" xfId="0" applyFont="1" applyFill="1" applyAlignment="1">
      <alignment horizontal="center"/>
    </xf>
    <xf numFmtId="0" fontId="97" fillId="0" borderId="0" xfId="0" applyFont="1" applyAlignment="1">
      <alignment horizontal="center"/>
    </xf>
    <xf numFmtId="0" fontId="96" fillId="0" borderId="0" xfId="0" applyFont="1" applyAlignment="1">
      <alignment/>
    </xf>
    <xf numFmtId="0" fontId="42" fillId="0" borderId="0" xfId="0" applyFont="1" applyAlignment="1">
      <alignment horizontal="center"/>
    </xf>
    <xf numFmtId="0" fontId="96" fillId="0" borderId="0" xfId="0" applyFont="1" applyAlignment="1">
      <alignment horizontal="left"/>
    </xf>
    <xf numFmtId="0" fontId="43" fillId="0" borderId="10" xfId="56" applyFont="1" applyBorder="1" applyAlignment="1">
      <alignment horizontal="center"/>
      <protection/>
    </xf>
    <xf numFmtId="0" fontId="24" fillId="38" borderId="0" xfId="0" applyFont="1" applyFill="1" applyAlignment="1">
      <alignment horizontal="center"/>
    </xf>
    <xf numFmtId="0" fontId="99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85" fillId="4" borderId="0" xfId="0" applyFont="1" applyFill="1" applyAlignment="1">
      <alignment horizontal="center"/>
    </xf>
    <xf numFmtId="0" fontId="91" fillId="4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4" fillId="4" borderId="0" xfId="0" applyFont="1" applyFill="1" applyAlignment="1">
      <alignment horizontal="center"/>
    </xf>
    <xf numFmtId="0" fontId="84" fillId="2" borderId="0" xfId="0" applyFont="1" applyFill="1" applyAlignment="1">
      <alignment/>
    </xf>
    <xf numFmtId="0" fontId="2" fillId="0" borderId="0" xfId="55" applyFont="1">
      <alignment/>
      <protection/>
    </xf>
    <xf numFmtId="0" fontId="86" fillId="2" borderId="0" xfId="0" applyFont="1" applyFill="1" applyAlignment="1">
      <alignment/>
    </xf>
    <xf numFmtId="0" fontId="91" fillId="2" borderId="0" xfId="0" applyFont="1" applyFill="1" applyAlignment="1">
      <alignment/>
    </xf>
    <xf numFmtId="0" fontId="24" fillId="41" borderId="0" xfId="0" applyFont="1" applyFill="1" applyAlignment="1">
      <alignment horizontal="center"/>
    </xf>
    <xf numFmtId="0" fontId="24" fillId="42" borderId="0" xfId="0" applyFont="1" applyFill="1" applyAlignment="1">
      <alignment horizontal="center"/>
    </xf>
    <xf numFmtId="0" fontId="100" fillId="41" borderId="0" xfId="0" applyFont="1" applyFill="1" applyAlignment="1">
      <alignment horizontal="center"/>
    </xf>
    <xf numFmtId="0" fontId="100" fillId="42" borderId="0" xfId="0" applyFont="1" applyFill="1" applyAlignment="1">
      <alignment horizontal="center"/>
    </xf>
    <xf numFmtId="0" fontId="95" fillId="39" borderId="0" xfId="0" applyFont="1" applyFill="1" applyAlignment="1">
      <alignment horizontal="center"/>
    </xf>
    <xf numFmtId="0" fontId="101" fillId="0" borderId="0" xfId="0" applyFont="1" applyAlignment="1">
      <alignment/>
    </xf>
    <xf numFmtId="0" fontId="26" fillId="41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24" fillId="34" borderId="0" xfId="0" applyFont="1" applyFill="1" applyAlignment="1">
      <alignment horizontal="center"/>
    </xf>
    <xf numFmtId="0" fontId="24" fillId="35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9" fontId="0" fillId="0" borderId="0" xfId="59" applyFont="1" applyAlignment="1">
      <alignment horizontal="center"/>
    </xf>
    <xf numFmtId="0" fontId="95" fillId="41" borderId="0" xfId="0" applyFont="1" applyFill="1" applyAlignment="1">
      <alignment horizontal="center"/>
    </xf>
    <xf numFmtId="0" fontId="9" fillId="42" borderId="0" xfId="0" applyFont="1" applyFill="1" applyAlignment="1">
      <alignment/>
    </xf>
    <xf numFmtId="0" fontId="102" fillId="0" borderId="0" xfId="0" applyFont="1" applyAlignment="1">
      <alignment/>
    </xf>
    <xf numFmtId="0" fontId="91" fillId="4" borderId="0" xfId="0" applyFont="1" applyFill="1" applyAlignment="1">
      <alignment horizontal="left"/>
    </xf>
    <xf numFmtId="9" fontId="103" fillId="0" borderId="0" xfId="0" applyNumberFormat="1" applyFont="1" applyAlignment="1">
      <alignment/>
    </xf>
    <xf numFmtId="0" fontId="2" fillId="37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19.57421875" style="1" customWidth="1"/>
    <col min="2" max="2" width="8.00390625" style="2" customWidth="1"/>
    <col min="3" max="3" width="6.28125" style="2" customWidth="1"/>
    <col min="4" max="4" width="6.57421875" style="2" bestFit="1" customWidth="1"/>
    <col min="5" max="5" width="5.421875" style="2" customWidth="1"/>
    <col min="6" max="6" width="6.28125" style="2" customWidth="1"/>
    <col min="7" max="9" width="5.00390625" style="2" bestFit="1" customWidth="1"/>
    <col min="10" max="10" width="6.140625" style="3" bestFit="1" customWidth="1"/>
    <col min="11" max="13" width="5.00390625" style="2" bestFit="1" customWidth="1"/>
    <col min="14" max="15" width="5.00390625" style="11" bestFit="1" customWidth="1"/>
    <col min="16" max="17" width="5.00390625" style="3" bestFit="1" customWidth="1"/>
    <col min="18" max="18" width="5.28125" style="49" bestFit="1" customWidth="1"/>
    <col min="19" max="19" width="14.421875" style="0" customWidth="1"/>
  </cols>
  <sheetData>
    <row r="1" spans="1:18" ht="12.75">
      <c r="A1" s="8" t="s">
        <v>642</v>
      </c>
      <c r="B1" s="98"/>
      <c r="R1" s="56">
        <v>2010</v>
      </c>
    </row>
    <row r="2" spans="1:18" s="1" customFormat="1" ht="12.75">
      <c r="A2" s="1" t="s">
        <v>513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1"/>
      <c r="O2" s="11"/>
      <c r="P2" s="3"/>
      <c r="Q2" s="3"/>
      <c r="R2" s="53">
        <v>2011</v>
      </c>
    </row>
    <row r="3" ht="12.75">
      <c r="R3" s="53" t="s">
        <v>315</v>
      </c>
    </row>
    <row r="4" spans="2:18" s="1" customFormat="1" ht="12.75">
      <c r="B4" s="124">
        <v>1996</v>
      </c>
      <c r="C4" s="56">
        <v>1997</v>
      </c>
      <c r="D4" s="124">
        <v>1998</v>
      </c>
      <c r="E4" s="56">
        <v>1999</v>
      </c>
      <c r="F4" s="124">
        <v>2000</v>
      </c>
      <c r="G4" s="56">
        <v>2001</v>
      </c>
      <c r="H4" s="124">
        <v>2002</v>
      </c>
      <c r="I4" s="56">
        <v>2003</v>
      </c>
      <c r="J4" s="124">
        <v>2004</v>
      </c>
      <c r="K4" s="56">
        <v>2005</v>
      </c>
      <c r="L4" s="124">
        <v>2006</v>
      </c>
      <c r="M4" s="56">
        <v>2007</v>
      </c>
      <c r="N4" s="124">
        <v>2008</v>
      </c>
      <c r="O4" s="88">
        <v>2009</v>
      </c>
      <c r="P4" s="124">
        <v>2010</v>
      </c>
      <c r="Q4" s="66">
        <v>2011</v>
      </c>
      <c r="R4" s="53" t="s">
        <v>334</v>
      </c>
    </row>
    <row r="5" spans="2:17" ht="12.75">
      <c r="B5" s="121"/>
      <c r="D5" s="121"/>
      <c r="F5" s="121"/>
      <c r="H5" s="121"/>
      <c r="J5" s="120"/>
      <c r="L5" s="121"/>
      <c r="N5" s="125"/>
      <c r="P5" s="120"/>
      <c r="Q5" s="71"/>
    </row>
    <row r="6" spans="1:18" s="8" customFormat="1" ht="12.75">
      <c r="A6" s="5" t="s">
        <v>209</v>
      </c>
      <c r="B6" s="120">
        <v>614</v>
      </c>
      <c r="C6" s="88" t="s">
        <v>193</v>
      </c>
      <c r="D6" s="124" t="s">
        <v>193</v>
      </c>
      <c r="E6" s="6">
        <f>SUM(E9:E27)</f>
        <v>761</v>
      </c>
      <c r="F6" s="120">
        <f aca="true" t="shared" si="0" ref="F6:L6">SUM(F9:F27)</f>
        <v>807</v>
      </c>
      <c r="G6" s="6">
        <f t="shared" si="0"/>
        <v>841</v>
      </c>
      <c r="H6" s="120">
        <f t="shared" si="0"/>
        <v>1039</v>
      </c>
      <c r="I6" s="6">
        <f t="shared" si="0"/>
        <v>1049</v>
      </c>
      <c r="J6" s="120" t="s">
        <v>262</v>
      </c>
      <c r="K6" s="6">
        <f>SUM(K9:K27)</f>
        <v>1163</v>
      </c>
      <c r="L6" s="120">
        <f t="shared" si="0"/>
        <v>1323</v>
      </c>
      <c r="M6" s="6">
        <f>M9+M11+M29</f>
        <v>1454</v>
      </c>
      <c r="N6" s="120">
        <f>N29+N9+N11</f>
        <v>1571</v>
      </c>
      <c r="O6" s="153">
        <f>O9+O11+O29</f>
        <v>1657</v>
      </c>
      <c r="P6" s="120">
        <f>P9+P11+P29</f>
        <v>1773</v>
      </c>
      <c r="Q6" s="71">
        <f>Q9+Q11+Q29</f>
        <v>1881</v>
      </c>
      <c r="R6" s="164">
        <f>Q6-P6</f>
        <v>108</v>
      </c>
    </row>
    <row r="7" spans="2:18" s="1" customFormat="1" ht="12.75">
      <c r="B7" s="120"/>
      <c r="C7" s="3"/>
      <c r="D7" s="120"/>
      <c r="E7" s="3"/>
      <c r="F7" s="120"/>
      <c r="G7" s="3"/>
      <c r="H7" s="120"/>
      <c r="I7" s="3"/>
      <c r="J7" s="125" t="s">
        <v>197</v>
      </c>
      <c r="K7" s="3"/>
      <c r="L7" s="120"/>
      <c r="M7" s="3"/>
      <c r="N7" s="126"/>
      <c r="O7" s="226"/>
      <c r="P7" s="120"/>
      <c r="Q7" s="71"/>
      <c r="R7" s="49"/>
    </row>
    <row r="8" spans="2:18" s="1" customFormat="1" ht="12.75">
      <c r="B8" s="120"/>
      <c r="C8" s="3"/>
      <c r="D8" s="120"/>
      <c r="E8" s="3"/>
      <c r="F8" s="120"/>
      <c r="G8" s="3"/>
      <c r="H8" s="120"/>
      <c r="I8" s="3"/>
      <c r="J8" s="125" t="s">
        <v>198</v>
      </c>
      <c r="K8" s="3"/>
      <c r="L8" s="120"/>
      <c r="M8" s="3"/>
      <c r="N8" s="126"/>
      <c r="O8" s="226"/>
      <c r="P8" s="120"/>
      <c r="Q8" s="71"/>
      <c r="R8" s="49"/>
    </row>
    <row r="9" spans="1:18" s="1" customFormat="1" ht="12.75">
      <c r="A9" s="5" t="s">
        <v>194</v>
      </c>
      <c r="B9" s="120">
        <v>69</v>
      </c>
      <c r="C9" s="3">
        <v>85</v>
      </c>
      <c r="D9" s="120">
        <v>91</v>
      </c>
      <c r="E9" s="3">
        <v>120</v>
      </c>
      <c r="F9" s="120">
        <v>154</v>
      </c>
      <c r="G9" s="3">
        <v>192</v>
      </c>
      <c r="H9" s="120">
        <v>216</v>
      </c>
      <c r="I9" s="3">
        <v>239</v>
      </c>
      <c r="J9" s="125"/>
      <c r="K9" s="3">
        <v>311</v>
      </c>
      <c r="L9" s="120">
        <v>370</v>
      </c>
      <c r="M9" s="3">
        <v>446</v>
      </c>
      <c r="N9" s="126">
        <v>440</v>
      </c>
      <c r="O9" s="153">
        <f>'Canada.2011'!G89</f>
        <v>378</v>
      </c>
      <c r="P9" s="120">
        <f>'Canada.2011'!I90</f>
        <v>398</v>
      </c>
      <c r="Q9" s="71">
        <f>'Canada.2011'!M89</f>
        <v>360</v>
      </c>
      <c r="R9" s="54">
        <f>Q9-P9</f>
        <v>-38</v>
      </c>
    </row>
    <row r="10" spans="2:18" s="1" customFormat="1" ht="12.75">
      <c r="B10" s="120"/>
      <c r="C10" s="3"/>
      <c r="D10" s="120"/>
      <c r="E10" s="3"/>
      <c r="F10" s="120"/>
      <c r="G10" s="3"/>
      <c r="H10" s="120"/>
      <c r="I10" s="3"/>
      <c r="J10" s="125" t="s">
        <v>199</v>
      </c>
      <c r="K10" s="3"/>
      <c r="L10" s="120"/>
      <c r="M10" s="3"/>
      <c r="N10" s="126"/>
      <c r="O10" s="153"/>
      <c r="P10" s="120"/>
      <c r="Q10" s="71"/>
      <c r="R10" s="49"/>
    </row>
    <row r="11" spans="1:18" s="1" customFormat="1" ht="12.75">
      <c r="A11" s="5" t="s">
        <v>195</v>
      </c>
      <c r="B11" s="122" t="s">
        <v>193</v>
      </c>
      <c r="C11" s="10" t="s">
        <v>193</v>
      </c>
      <c r="D11" s="122" t="s">
        <v>193</v>
      </c>
      <c r="E11" s="3">
        <v>217</v>
      </c>
      <c r="F11" s="120">
        <v>229</v>
      </c>
      <c r="G11" s="3">
        <v>224</v>
      </c>
      <c r="H11" s="120">
        <v>280</v>
      </c>
      <c r="I11" s="3">
        <v>253</v>
      </c>
      <c r="J11" s="125" t="s">
        <v>198</v>
      </c>
      <c r="K11" s="3">
        <v>265</v>
      </c>
      <c r="L11" s="120">
        <v>295</v>
      </c>
      <c r="M11" s="3">
        <v>299</v>
      </c>
      <c r="N11" s="126">
        <v>419</v>
      </c>
      <c r="O11" s="153">
        <f>'United States and Alaska.2011'!D212</f>
        <v>455</v>
      </c>
      <c r="P11" s="120">
        <f>'United States and Alaska.2011'!F211</f>
        <v>441</v>
      </c>
      <c r="Q11" s="71">
        <f>'United States and Alaska.2011'!G211</f>
        <v>494</v>
      </c>
      <c r="R11" s="164">
        <f>Q11-P11</f>
        <v>53</v>
      </c>
    </row>
    <row r="12" spans="2:18" s="1" customFormat="1" ht="12.75">
      <c r="B12" s="122"/>
      <c r="C12" s="10"/>
      <c r="D12" s="122"/>
      <c r="E12" s="3"/>
      <c r="F12" s="120"/>
      <c r="G12" s="3"/>
      <c r="H12" s="120"/>
      <c r="I12" s="3"/>
      <c r="J12" s="125" t="s">
        <v>200</v>
      </c>
      <c r="K12" s="3"/>
      <c r="L12" s="120"/>
      <c r="M12" s="3"/>
      <c r="N12" s="126"/>
      <c r="O12" s="153"/>
      <c r="P12" s="136"/>
      <c r="Q12" s="71"/>
      <c r="R12" s="49"/>
    </row>
    <row r="13" spans="1:18" s="1" customFormat="1" ht="12.75">
      <c r="A13" s="17" t="s">
        <v>285</v>
      </c>
      <c r="B13" s="122"/>
      <c r="C13" s="10"/>
      <c r="D13" s="122"/>
      <c r="E13" s="3"/>
      <c r="F13" s="120"/>
      <c r="G13" s="3"/>
      <c r="H13" s="120"/>
      <c r="I13" s="3"/>
      <c r="J13" s="125" t="s">
        <v>197</v>
      </c>
      <c r="K13" s="3"/>
      <c r="L13" s="120"/>
      <c r="M13" s="3"/>
      <c r="N13" s="125"/>
      <c r="O13" s="153"/>
      <c r="P13" s="136"/>
      <c r="Q13" s="71"/>
      <c r="R13" s="49"/>
    </row>
    <row r="14" spans="2:18" s="1" customFormat="1" ht="12.75">
      <c r="B14" s="122"/>
      <c r="C14" s="10"/>
      <c r="D14" s="122"/>
      <c r="E14" s="3"/>
      <c r="F14" s="120"/>
      <c r="G14" s="3"/>
      <c r="H14" s="120"/>
      <c r="I14" s="3"/>
      <c r="J14" s="125" t="s">
        <v>201</v>
      </c>
      <c r="K14" s="3"/>
      <c r="L14" s="120"/>
      <c r="M14" s="3"/>
      <c r="N14" s="125"/>
      <c r="O14" s="153"/>
      <c r="P14" s="136"/>
      <c r="Q14" s="71"/>
      <c r="R14" s="49"/>
    </row>
    <row r="15" spans="1:18" s="1" customFormat="1" ht="12.75">
      <c r="A15" s="1" t="s">
        <v>196</v>
      </c>
      <c r="B15" s="122" t="s">
        <v>193</v>
      </c>
      <c r="C15" s="10" t="s">
        <v>193</v>
      </c>
      <c r="D15" s="122" t="s">
        <v>193</v>
      </c>
      <c r="E15" s="3">
        <v>128</v>
      </c>
      <c r="F15" s="120">
        <v>128</v>
      </c>
      <c r="G15" s="3">
        <v>128</v>
      </c>
      <c r="H15" s="120">
        <v>144</v>
      </c>
      <c r="I15" s="3">
        <v>143</v>
      </c>
      <c r="J15" s="125"/>
      <c r="K15" s="3">
        <v>146</v>
      </c>
      <c r="L15" s="120">
        <v>150</v>
      </c>
      <c r="M15" s="3">
        <f>'International.2011'!F169</f>
        <v>155</v>
      </c>
      <c r="N15" s="120">
        <f>'International.2011'!G169</f>
        <v>154</v>
      </c>
      <c r="O15" s="153">
        <f>'International.2011'!H169</f>
        <v>152</v>
      </c>
      <c r="P15" s="120">
        <f>'International.2011'!J169</f>
        <v>172</v>
      </c>
      <c r="Q15" s="71">
        <f>'International.2011'!L169</f>
        <v>190</v>
      </c>
      <c r="R15" s="164">
        <f aca="true" t="shared" si="1" ref="R15:R27">Q15-P15</f>
        <v>18</v>
      </c>
    </row>
    <row r="16" spans="2:18" s="1" customFormat="1" ht="12.75">
      <c r="B16" s="122"/>
      <c r="C16" s="10"/>
      <c r="D16" s="122"/>
      <c r="E16" s="3"/>
      <c r="F16" s="120"/>
      <c r="G16" s="3"/>
      <c r="H16" s="120"/>
      <c r="I16" s="3"/>
      <c r="J16" s="125" t="s">
        <v>202</v>
      </c>
      <c r="K16" s="3"/>
      <c r="L16" s="120"/>
      <c r="M16" s="3"/>
      <c r="N16" s="120"/>
      <c r="O16" s="153"/>
      <c r="P16" s="136"/>
      <c r="Q16" s="71"/>
      <c r="R16" s="49"/>
    </row>
    <row r="17" spans="1:18" s="1" customFormat="1" ht="12.75">
      <c r="A17" s="1" t="s">
        <v>221</v>
      </c>
      <c r="B17" s="122" t="s">
        <v>193</v>
      </c>
      <c r="C17" s="10" t="s">
        <v>193</v>
      </c>
      <c r="D17" s="122" t="s">
        <v>193</v>
      </c>
      <c r="E17" s="3">
        <v>91</v>
      </c>
      <c r="F17" s="120">
        <v>91</v>
      </c>
      <c r="G17" s="3">
        <v>91</v>
      </c>
      <c r="H17" s="120">
        <v>107</v>
      </c>
      <c r="I17" s="3">
        <v>107</v>
      </c>
      <c r="J17" s="125" t="s">
        <v>198</v>
      </c>
      <c r="K17" s="3">
        <v>115</v>
      </c>
      <c r="L17" s="120">
        <v>123</v>
      </c>
      <c r="M17" s="3">
        <f>'International.2011'!F123</f>
        <v>131</v>
      </c>
      <c r="N17" s="120">
        <f>'International.2011'!G123</f>
        <v>138</v>
      </c>
      <c r="O17" s="153">
        <f>'International.2011'!H123</f>
        <v>142</v>
      </c>
      <c r="P17" s="120">
        <f>'International.2011'!J123</f>
        <v>206</v>
      </c>
      <c r="Q17" s="71">
        <f>'International.2011'!L123</f>
        <v>202</v>
      </c>
      <c r="R17" s="54">
        <f t="shared" si="1"/>
        <v>-4</v>
      </c>
    </row>
    <row r="18" spans="2:18" s="1" customFormat="1" ht="12.75">
      <c r="B18" s="122"/>
      <c r="C18" s="10"/>
      <c r="D18" s="122"/>
      <c r="E18" s="3"/>
      <c r="F18" s="120"/>
      <c r="G18" s="3"/>
      <c r="H18" s="120"/>
      <c r="I18" s="3"/>
      <c r="J18" s="125" t="s">
        <v>197</v>
      </c>
      <c r="K18" s="3"/>
      <c r="L18" s="120"/>
      <c r="M18" s="3"/>
      <c r="N18" s="120"/>
      <c r="O18" s="153"/>
      <c r="P18" s="136"/>
      <c r="Q18" s="71"/>
      <c r="R18" s="49"/>
    </row>
    <row r="19" spans="1:18" s="1" customFormat="1" ht="12.75">
      <c r="A19" s="1" t="s">
        <v>19</v>
      </c>
      <c r="B19" s="122" t="s">
        <v>193</v>
      </c>
      <c r="C19" s="10" t="s">
        <v>193</v>
      </c>
      <c r="D19" s="122" t="s">
        <v>193</v>
      </c>
      <c r="E19" s="3">
        <v>106</v>
      </c>
      <c r="F19" s="120">
        <v>106</v>
      </c>
      <c r="G19" s="3">
        <v>106</v>
      </c>
      <c r="H19" s="120">
        <v>129</v>
      </c>
      <c r="I19" s="3">
        <v>130</v>
      </c>
      <c r="J19" s="125" t="s">
        <v>203</v>
      </c>
      <c r="K19" s="3">
        <v>137</v>
      </c>
      <c r="L19" s="120">
        <v>146</v>
      </c>
      <c r="M19" s="3">
        <f>'International.2011'!F43</f>
        <v>179</v>
      </c>
      <c r="N19" s="120">
        <f>'International.2011'!G43</f>
        <v>168</v>
      </c>
      <c r="O19" s="153">
        <f>'International.2011'!H43</f>
        <v>169</v>
      </c>
      <c r="P19" s="120">
        <f>'International.2011'!J43</f>
        <v>196</v>
      </c>
      <c r="Q19" s="71">
        <f>'International.2011'!L43</f>
        <v>189</v>
      </c>
      <c r="R19" s="54">
        <f t="shared" si="1"/>
        <v>-7</v>
      </c>
    </row>
    <row r="20" spans="2:18" s="1" customFormat="1" ht="12.75">
      <c r="B20" s="122"/>
      <c r="C20" s="10"/>
      <c r="D20" s="122"/>
      <c r="E20" s="3"/>
      <c r="F20" s="120"/>
      <c r="G20" s="3"/>
      <c r="H20" s="120"/>
      <c r="I20" s="3"/>
      <c r="J20" s="125"/>
      <c r="K20" s="3"/>
      <c r="L20" s="120"/>
      <c r="M20" s="3"/>
      <c r="N20" s="120"/>
      <c r="O20" s="153"/>
      <c r="P20" s="136"/>
      <c r="Q20" s="71"/>
      <c r="R20" s="49"/>
    </row>
    <row r="21" spans="1:18" s="1" customFormat="1" ht="12.75">
      <c r="A21" s="1" t="s">
        <v>205</v>
      </c>
      <c r="B21" s="122" t="s">
        <v>193</v>
      </c>
      <c r="C21" s="10" t="s">
        <v>193</v>
      </c>
      <c r="D21" s="122" t="s">
        <v>193</v>
      </c>
      <c r="E21" s="3">
        <v>54</v>
      </c>
      <c r="F21" s="120">
        <v>54</v>
      </c>
      <c r="G21" s="3">
        <v>54</v>
      </c>
      <c r="H21" s="120">
        <v>56</v>
      </c>
      <c r="I21" s="3">
        <v>57</v>
      </c>
      <c r="J21" s="125" t="s">
        <v>204</v>
      </c>
      <c r="K21" s="3">
        <v>57</v>
      </c>
      <c r="L21" s="120">
        <v>59</v>
      </c>
      <c r="M21" s="3">
        <v>59</v>
      </c>
      <c r="N21" s="120">
        <f>'International.2011'!G59+'International.2011'!G60+'International.2011'!G61+'International.2011'!G68+'International.2011'!G69</f>
        <v>56</v>
      </c>
      <c r="O21" s="153">
        <f>'International.2011'!H59+'International.2011'!H60+'International.2011'!H61+'International.2011'!H68+'International.2011'!H69+'International.2011'!H72+'International.2011'!H76</f>
        <v>85</v>
      </c>
      <c r="P21" s="120">
        <f>'International.2011'!J89</f>
        <v>147</v>
      </c>
      <c r="Q21" s="71">
        <f>'International.2011'!L89</f>
        <v>166</v>
      </c>
      <c r="R21" s="164">
        <f t="shared" si="1"/>
        <v>19</v>
      </c>
    </row>
    <row r="22" spans="1:18" s="1" customFormat="1" ht="12.75">
      <c r="A22" s="229" t="s">
        <v>208</v>
      </c>
      <c r="B22" s="122" t="s">
        <v>193</v>
      </c>
      <c r="C22" s="10" t="s">
        <v>193</v>
      </c>
      <c r="D22" s="122" t="s">
        <v>193</v>
      </c>
      <c r="E22" s="3">
        <v>15</v>
      </c>
      <c r="F22" s="120">
        <v>15</v>
      </c>
      <c r="G22" s="3">
        <v>16</v>
      </c>
      <c r="H22" s="120"/>
      <c r="I22" s="3"/>
      <c r="J22" s="125" t="s">
        <v>197</v>
      </c>
      <c r="K22" s="3"/>
      <c r="L22" s="120"/>
      <c r="M22" s="3"/>
      <c r="N22" s="120"/>
      <c r="O22" s="153"/>
      <c r="P22" s="136"/>
      <c r="Q22" s="71"/>
      <c r="R22" s="49"/>
    </row>
    <row r="23" spans="1:18" s="1" customFormat="1" ht="12.75">
      <c r="A23" s="1" t="s">
        <v>206</v>
      </c>
      <c r="B23" s="122" t="s">
        <v>193</v>
      </c>
      <c r="C23" s="10" t="s">
        <v>193</v>
      </c>
      <c r="D23" s="122" t="s">
        <v>193</v>
      </c>
      <c r="E23" s="10" t="s">
        <v>193</v>
      </c>
      <c r="F23" s="122" t="s">
        <v>193</v>
      </c>
      <c r="G23" s="10" t="s">
        <v>193</v>
      </c>
      <c r="H23" s="120">
        <v>17</v>
      </c>
      <c r="I23" s="3">
        <v>19</v>
      </c>
      <c r="J23" s="125"/>
      <c r="K23" s="3">
        <v>19</v>
      </c>
      <c r="L23" s="120">
        <v>29</v>
      </c>
      <c r="M23" s="3">
        <v>24</v>
      </c>
      <c r="N23" s="120">
        <f>'International.2011'!G72</f>
        <v>24</v>
      </c>
      <c r="O23" s="153">
        <f>'International.2011'!H72</f>
        <v>24</v>
      </c>
      <c r="P23" s="120">
        <f>'International.2011'!J72</f>
        <v>22</v>
      </c>
      <c r="Q23" s="71">
        <f>'International.2011'!L75</f>
        <v>24</v>
      </c>
      <c r="R23" s="164">
        <f t="shared" si="1"/>
        <v>2</v>
      </c>
    </row>
    <row r="24" spans="1:18" s="1" customFormat="1" ht="12.75">
      <c r="A24" s="1" t="s">
        <v>207</v>
      </c>
      <c r="B24" s="122" t="s">
        <v>193</v>
      </c>
      <c r="C24" s="10" t="s">
        <v>193</v>
      </c>
      <c r="D24" s="122" t="s">
        <v>193</v>
      </c>
      <c r="E24" s="10" t="s">
        <v>193</v>
      </c>
      <c r="F24" s="122" t="s">
        <v>193</v>
      </c>
      <c r="G24" s="10" t="s">
        <v>193</v>
      </c>
      <c r="H24" s="120">
        <v>2</v>
      </c>
      <c r="I24" s="3">
        <v>5</v>
      </c>
      <c r="J24" s="125">
        <v>2</v>
      </c>
      <c r="K24" s="3">
        <v>8</v>
      </c>
      <c r="L24" s="120">
        <v>10</v>
      </c>
      <c r="M24" s="3">
        <v>10</v>
      </c>
      <c r="N24" s="120">
        <f>'International.2011'!G76</f>
        <v>10</v>
      </c>
      <c r="O24" s="153">
        <f>'International.2011'!H76</f>
        <v>11</v>
      </c>
      <c r="P24" s="120">
        <f>'International.2011'!J76</f>
        <v>9</v>
      </c>
      <c r="Q24" s="71">
        <f>'International.2011'!L82</f>
        <v>7</v>
      </c>
      <c r="R24" s="54">
        <f t="shared" si="1"/>
        <v>-2</v>
      </c>
    </row>
    <row r="25" spans="1:18" s="8" customFormat="1" ht="12.75">
      <c r="A25" s="1" t="s">
        <v>622</v>
      </c>
      <c r="B25" s="123" t="s">
        <v>193</v>
      </c>
      <c r="C25" s="12" t="s">
        <v>193</v>
      </c>
      <c r="D25" s="123" t="s">
        <v>193</v>
      </c>
      <c r="E25" s="10" t="s">
        <v>193</v>
      </c>
      <c r="F25" s="122" t="s">
        <v>193</v>
      </c>
      <c r="G25" s="10" t="s">
        <v>193</v>
      </c>
      <c r="H25" s="120">
        <v>18</v>
      </c>
      <c r="I25" s="3">
        <v>18</v>
      </c>
      <c r="J25" s="125">
        <v>0</v>
      </c>
      <c r="K25" s="12">
        <v>25</v>
      </c>
      <c r="L25" s="123">
        <v>31</v>
      </c>
      <c r="M25" s="12">
        <v>33</v>
      </c>
      <c r="N25" s="120">
        <f>'China.2011'!F26</f>
        <v>0</v>
      </c>
      <c r="O25" s="153">
        <f>'China.2011'!G37</f>
        <v>45</v>
      </c>
      <c r="P25" s="120">
        <f>'China.2011'!H37</f>
        <v>47</v>
      </c>
      <c r="Q25" s="71">
        <f>'China.2011'!I37</f>
        <v>61</v>
      </c>
      <c r="R25" s="164">
        <f t="shared" si="1"/>
        <v>14</v>
      </c>
    </row>
    <row r="26" spans="1:18" s="1" customFormat="1" ht="12.75">
      <c r="A26" s="229" t="s">
        <v>624</v>
      </c>
      <c r="B26" s="122" t="s">
        <v>193</v>
      </c>
      <c r="C26" s="10" t="s">
        <v>193</v>
      </c>
      <c r="D26" s="122" t="s">
        <v>193</v>
      </c>
      <c r="E26" s="3">
        <v>30</v>
      </c>
      <c r="F26" s="120">
        <v>30</v>
      </c>
      <c r="G26" s="3">
        <v>30</v>
      </c>
      <c r="H26" s="120"/>
      <c r="I26" s="3"/>
      <c r="J26" s="125">
        <v>0</v>
      </c>
      <c r="K26" s="3"/>
      <c r="L26" s="120"/>
      <c r="M26" s="3"/>
      <c r="N26" s="120"/>
      <c r="O26" s="153"/>
      <c r="P26" s="136"/>
      <c r="Q26" s="71"/>
      <c r="R26" s="49"/>
    </row>
    <row r="27" spans="1:18" s="1" customFormat="1" ht="12.75">
      <c r="A27" s="1" t="s">
        <v>623</v>
      </c>
      <c r="B27" s="122" t="s">
        <v>193</v>
      </c>
      <c r="C27" s="10" t="s">
        <v>193</v>
      </c>
      <c r="D27" s="122" t="s">
        <v>193</v>
      </c>
      <c r="E27" s="10" t="s">
        <v>193</v>
      </c>
      <c r="F27" s="122" t="s">
        <v>193</v>
      </c>
      <c r="G27" s="10" t="s">
        <v>193</v>
      </c>
      <c r="H27" s="120">
        <v>70</v>
      </c>
      <c r="I27" s="3">
        <v>78</v>
      </c>
      <c r="J27" s="125">
        <v>4</v>
      </c>
      <c r="K27" s="3">
        <v>80</v>
      </c>
      <c r="L27" s="120">
        <v>110</v>
      </c>
      <c r="M27" s="3">
        <v>118</v>
      </c>
      <c r="N27" s="120">
        <f>'Russia.2011'!C107</f>
        <v>162</v>
      </c>
      <c r="O27" s="153">
        <f>'Russia.2011'!D108</f>
        <v>196</v>
      </c>
      <c r="P27" s="120">
        <f>'Russia.2011'!E109</f>
        <v>213</v>
      </c>
      <c r="Q27" s="71">
        <f>'Russia.2011'!F109</f>
        <v>219</v>
      </c>
      <c r="R27" s="164">
        <f t="shared" si="1"/>
        <v>6</v>
      </c>
    </row>
    <row r="28" spans="2:18" s="1" customFormat="1" ht="12.75">
      <c r="B28" s="122"/>
      <c r="C28" s="10"/>
      <c r="D28" s="122"/>
      <c r="E28" s="3"/>
      <c r="F28" s="120"/>
      <c r="G28" s="3"/>
      <c r="H28" s="120"/>
      <c r="I28" s="3"/>
      <c r="J28" s="125"/>
      <c r="K28" s="3"/>
      <c r="L28" s="120"/>
      <c r="M28" s="3"/>
      <c r="N28" s="125"/>
      <c r="O28" s="153"/>
      <c r="P28" s="136"/>
      <c r="Q28" s="71"/>
      <c r="R28" s="49"/>
    </row>
    <row r="29" spans="1:18" s="1" customFormat="1" ht="12.75">
      <c r="A29" s="17" t="s">
        <v>421</v>
      </c>
      <c r="B29" s="71"/>
      <c r="C29" s="6"/>
      <c r="D29" s="120"/>
      <c r="E29" s="6">
        <f>SUM(E15:E27)</f>
        <v>424</v>
      </c>
      <c r="F29" s="120">
        <f>SUM(F15:F27)</f>
        <v>424</v>
      </c>
      <c r="G29" s="6">
        <f>SUM(G15:G27)</f>
        <v>425</v>
      </c>
      <c r="H29" s="120">
        <f>SUM(H15:H27)</f>
        <v>543</v>
      </c>
      <c r="I29" s="6">
        <f>SUM(I15:I27)</f>
        <v>557</v>
      </c>
      <c r="J29" s="120" t="s">
        <v>261</v>
      </c>
      <c r="K29" s="6">
        <f>SUM(K15:K27)</f>
        <v>587</v>
      </c>
      <c r="L29" s="120">
        <f>SUM(L15:L27)</f>
        <v>658</v>
      </c>
      <c r="M29" s="6">
        <f>SUM(M15:M27)</f>
        <v>709</v>
      </c>
      <c r="N29" s="120">
        <f>SUM(N15:N28)</f>
        <v>712</v>
      </c>
      <c r="O29" s="153">
        <f>SUM(O15:O28)</f>
        <v>824</v>
      </c>
      <c r="P29" s="120">
        <f>P15+P17+P19+P21+P27</f>
        <v>934</v>
      </c>
      <c r="Q29" s="71">
        <f>Q15+Q17+Q19+Q21+Q25+Q27</f>
        <v>1027</v>
      </c>
      <c r="R29" s="164">
        <f>Q29-P29</f>
        <v>93</v>
      </c>
    </row>
    <row r="30" spans="2:18" s="1" customFormat="1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1"/>
      <c r="O30" s="226"/>
      <c r="P30" s="120"/>
      <c r="Q30" s="3"/>
      <c r="R30" s="3"/>
    </row>
    <row r="31" spans="1:18" ht="12.75">
      <c r="A31" s="70" t="s">
        <v>411</v>
      </c>
      <c r="B31" s="97"/>
      <c r="C31" s="91"/>
      <c r="D31" s="91"/>
      <c r="E31" s="91"/>
      <c r="G31" s="89"/>
      <c r="H31" s="90" t="s">
        <v>405</v>
      </c>
      <c r="I31" s="90"/>
      <c r="J31" s="90"/>
      <c r="K31" s="71"/>
      <c r="L31" s="71"/>
      <c r="M31" s="91"/>
      <c r="N31" s="92"/>
      <c r="O31" s="153">
        <v>2009</v>
      </c>
      <c r="P31" s="120">
        <v>2010</v>
      </c>
      <c r="Q31" s="66">
        <v>2011</v>
      </c>
      <c r="R31" s="162" t="s">
        <v>322</v>
      </c>
    </row>
    <row r="32" spans="1:19" ht="12.75">
      <c r="A32" s="70" t="s">
        <v>404</v>
      </c>
      <c r="B32" s="98" t="s">
        <v>406</v>
      </c>
      <c r="C32" s="208">
        <v>2010</v>
      </c>
      <c r="D32" s="54">
        <v>2011</v>
      </c>
      <c r="H32" s="16" t="s">
        <v>620</v>
      </c>
      <c r="I32" s="3"/>
      <c r="N32" s="2"/>
      <c r="O32" s="227">
        <v>170</v>
      </c>
      <c r="P32" s="120">
        <v>170</v>
      </c>
      <c r="Q32" s="164">
        <v>181</v>
      </c>
      <c r="R32" s="3">
        <f>Q32-P32</f>
        <v>11</v>
      </c>
      <c r="S32" s="2"/>
    </row>
    <row r="33" spans="1:19" ht="14.25">
      <c r="A33" s="1" t="s">
        <v>194</v>
      </c>
      <c r="B33" s="42">
        <v>0.29</v>
      </c>
      <c r="C33" s="235">
        <v>0.13</v>
      </c>
      <c r="D33" s="240">
        <v>0.15</v>
      </c>
      <c r="H33" s="16" t="s">
        <v>18</v>
      </c>
      <c r="I33" s="3"/>
      <c r="N33" s="2"/>
      <c r="O33" s="227">
        <v>141</v>
      </c>
      <c r="P33" s="120">
        <v>171</v>
      </c>
      <c r="Q33" s="164">
        <v>183</v>
      </c>
      <c r="R33" s="3">
        <f>Q33-P33</f>
        <v>12</v>
      </c>
      <c r="S33" s="2"/>
    </row>
    <row r="34" spans="1:19" ht="14.25">
      <c r="A34" s="1" t="s">
        <v>39</v>
      </c>
      <c r="B34" s="42">
        <v>0.1</v>
      </c>
      <c r="C34" s="235">
        <v>0.05</v>
      </c>
      <c r="D34" s="240">
        <v>0.04</v>
      </c>
      <c r="H34" s="16" t="s">
        <v>51</v>
      </c>
      <c r="I34" s="3"/>
      <c r="N34" s="2"/>
      <c r="O34" s="228">
        <v>224</v>
      </c>
      <c r="P34" s="225">
        <v>259</v>
      </c>
      <c r="Q34" s="164">
        <v>245</v>
      </c>
      <c r="R34" s="54">
        <f>Q34-P34</f>
        <v>-14</v>
      </c>
      <c r="S34" s="2"/>
    </row>
    <row r="35" spans="1:19" ht="14.25">
      <c r="A35" s="1" t="s">
        <v>218</v>
      </c>
      <c r="B35" s="42">
        <v>0.21</v>
      </c>
      <c r="C35" s="235">
        <v>0.43</v>
      </c>
      <c r="D35" s="240">
        <v>0.45</v>
      </c>
      <c r="E35" s="94"/>
      <c r="F35" s="94"/>
      <c r="G35" s="94"/>
      <c r="H35" s="93"/>
      <c r="I35" s="94"/>
      <c r="J35" s="94"/>
      <c r="K35" s="95" t="s">
        <v>407</v>
      </c>
      <c r="L35" s="3"/>
      <c r="M35" s="3"/>
      <c r="N35" s="3"/>
      <c r="O35" s="85">
        <f>SUM(O32:O34)</f>
        <v>535</v>
      </c>
      <c r="P35" s="85">
        <f>SUM(P32:P34)</f>
        <v>600</v>
      </c>
      <c r="Q35" s="85">
        <f>SUM(Q32:Q34)</f>
        <v>609</v>
      </c>
      <c r="R35" s="3">
        <f>SUM(R32:R34)</f>
        <v>9</v>
      </c>
      <c r="S35" s="2"/>
    </row>
    <row r="36" spans="1:19" ht="14.25">
      <c r="A36" s="1" t="s">
        <v>26</v>
      </c>
      <c r="B36" s="42">
        <v>0.02</v>
      </c>
      <c r="C36" s="235">
        <v>0.02</v>
      </c>
      <c r="D36" s="240">
        <v>0.02</v>
      </c>
      <c r="H36" s="89"/>
      <c r="J36" s="2"/>
      <c r="K36" s="95" t="s">
        <v>408</v>
      </c>
      <c r="L36" s="85"/>
      <c r="M36" s="85"/>
      <c r="N36" s="85"/>
      <c r="O36" s="96">
        <f>O35/O6</f>
        <v>0.3228726614363307</v>
      </c>
      <c r="P36" s="96">
        <f>P35/P6</f>
        <v>0.338409475465313</v>
      </c>
      <c r="Q36" s="96">
        <f>Q35/Q6</f>
        <v>0.3237639553429027</v>
      </c>
      <c r="R36" s="3"/>
      <c r="S36" s="2"/>
    </row>
    <row r="37" spans="1:19" ht="14.25">
      <c r="A37" s="1" t="s">
        <v>219</v>
      </c>
      <c r="B37" s="42">
        <v>0.08</v>
      </c>
      <c r="C37" s="235">
        <v>0.08</v>
      </c>
      <c r="D37" s="240">
        <v>0.06</v>
      </c>
      <c r="H37" s="89"/>
      <c r="J37" s="2"/>
      <c r="N37" s="2"/>
      <c r="O37" s="2"/>
      <c r="P37" s="2"/>
      <c r="Q37" s="2"/>
      <c r="R37" s="3"/>
      <c r="S37" s="2"/>
    </row>
    <row r="38" spans="1:19" ht="14.25">
      <c r="A38" s="1" t="s">
        <v>220</v>
      </c>
      <c r="B38" s="42">
        <v>0.13</v>
      </c>
      <c r="C38" s="235">
        <v>0.11</v>
      </c>
      <c r="D38" s="240">
        <v>0.12</v>
      </c>
      <c r="E38" s="85"/>
      <c r="F38" s="85"/>
      <c r="G38" s="85"/>
      <c r="H38" s="9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2"/>
    </row>
    <row r="39" spans="1:19" ht="14.25">
      <c r="A39" s="1" t="s">
        <v>19</v>
      </c>
      <c r="B39" s="42">
        <v>0.09</v>
      </c>
      <c r="C39" s="235">
        <v>0.1</v>
      </c>
      <c r="D39" s="240">
        <v>0.11</v>
      </c>
      <c r="E39" s="9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2"/>
    </row>
    <row r="40" spans="1:19" ht="14.25">
      <c r="A40" s="1" t="s">
        <v>221</v>
      </c>
      <c r="B40" s="42">
        <v>0.08</v>
      </c>
      <c r="C40" s="235">
        <v>0.08</v>
      </c>
      <c r="D40" s="240">
        <v>0.05</v>
      </c>
      <c r="E40" s="9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2"/>
    </row>
    <row r="41" spans="1:19" ht="14.25">
      <c r="A41" s="1" t="s">
        <v>284</v>
      </c>
      <c r="B41" s="23">
        <f>SUM(B33:B40)</f>
        <v>0.9999999999999999</v>
      </c>
      <c r="C41" s="23">
        <f>SUM(C33:C40)</f>
        <v>0.9999999999999999</v>
      </c>
      <c r="D41" s="240">
        <f>SUM(D33:D40)</f>
        <v>1</v>
      </c>
      <c r="E41" s="9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2"/>
    </row>
    <row r="42" ht="12.75">
      <c r="A42" s="8"/>
    </row>
    <row r="43" spans="2:5" ht="12.75">
      <c r="B43" s="3"/>
      <c r="C43" s="33"/>
      <c r="D43" s="34"/>
      <c r="E43" s="34"/>
    </row>
    <row r="44" spans="2:5" ht="12.75">
      <c r="B44" s="3"/>
      <c r="C44" s="33"/>
      <c r="D44" s="34"/>
      <c r="E44" s="34"/>
    </row>
    <row r="45" spans="1:5" ht="12.75">
      <c r="A45" s="8"/>
      <c r="B45" s="11"/>
      <c r="C45" s="40"/>
      <c r="D45" s="41"/>
      <c r="E45" s="41"/>
    </row>
  </sheetData>
  <sheetProtection/>
  <printOptions gridLines="1" headings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&amp;CWorld CTU Count - History  &amp;RPage &amp;Pof &amp;N</oddHeader>
    <oddFooter>&amp;Ltomlinl@shaw.ca&amp;C&amp;F&amp;R&amp;D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13"/>
  <sheetViews>
    <sheetView view="pageBreakPreview" zoomScale="70" zoomScaleSheetLayoutView="70" zoomScalePageLayoutView="0" workbookViewId="0" topLeftCell="A1">
      <pane ySplit="3" topLeftCell="A189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8.8515625" style="0" customWidth="1"/>
    <col min="2" max="2" width="2.421875" style="7" customWidth="1"/>
    <col min="3" max="3" width="22.00390625" style="0" bestFit="1" customWidth="1"/>
    <col min="4" max="4" width="6.7109375" style="53" bestFit="1" customWidth="1"/>
    <col min="5" max="5" width="6.8515625" style="51" customWidth="1"/>
    <col min="6" max="6" width="5.421875" style="56" customWidth="1"/>
    <col min="7" max="7" width="7.140625" style="136" bestFit="1" customWidth="1"/>
    <col min="8" max="8" width="4.28125" style="2" bestFit="1" customWidth="1"/>
    <col min="9" max="9" width="52.57421875" style="0" bestFit="1" customWidth="1"/>
    <col min="10" max="10" width="6.7109375" style="0" bestFit="1" customWidth="1"/>
    <col min="11" max="11" width="6.7109375" style="3" bestFit="1" customWidth="1"/>
    <col min="12" max="12" width="7.140625" style="54" bestFit="1" customWidth="1"/>
    <col min="13" max="13" width="4.7109375" style="3" customWidth="1"/>
    <col min="14" max="18" width="4.57421875" style="3" bestFit="1" customWidth="1"/>
    <col min="19" max="19" width="4.8515625" style="3" bestFit="1" customWidth="1"/>
    <col min="20" max="20" width="5.00390625" style="3" bestFit="1" customWidth="1"/>
    <col min="21" max="21" width="5.7109375" style="3" bestFit="1" customWidth="1"/>
    <col min="22" max="22" width="4.8515625" style="3" bestFit="1" customWidth="1"/>
    <col min="23" max="23" width="4.57421875" style="3" bestFit="1" customWidth="1"/>
    <col min="24" max="24" width="9.140625" style="162" customWidth="1"/>
  </cols>
  <sheetData>
    <row r="1" spans="1:6" ht="12.75">
      <c r="A1" s="241" t="s">
        <v>464</v>
      </c>
      <c r="B1" s="241"/>
      <c r="C1" s="241"/>
      <c r="D1" s="241"/>
      <c r="E1" s="241"/>
      <c r="F1" s="241"/>
    </row>
    <row r="2" spans="1:12" ht="12.75">
      <c r="A2" s="31"/>
      <c r="B2" s="24"/>
      <c r="C2" s="31"/>
      <c r="D2" s="53" t="s">
        <v>266</v>
      </c>
      <c r="E2" s="67" t="s">
        <v>93</v>
      </c>
      <c r="F2" s="119" t="s">
        <v>266</v>
      </c>
      <c r="G2" s="150">
        <v>40544</v>
      </c>
      <c r="J2" s="52"/>
      <c r="K2" s="119" t="s">
        <v>266</v>
      </c>
      <c r="L2" s="142">
        <v>40179</v>
      </c>
    </row>
    <row r="3" spans="1:13" ht="12.75">
      <c r="A3" s="8" t="s">
        <v>642</v>
      </c>
      <c r="C3" s="1" t="s">
        <v>15</v>
      </c>
      <c r="D3" s="53">
        <v>2009</v>
      </c>
      <c r="E3" s="67" t="s">
        <v>92</v>
      </c>
      <c r="F3" s="97">
        <v>2010</v>
      </c>
      <c r="G3" s="66">
        <v>2011</v>
      </c>
      <c r="I3" s="71" t="s">
        <v>470</v>
      </c>
      <c r="J3" s="53">
        <v>2009</v>
      </c>
      <c r="K3" s="97">
        <v>2010</v>
      </c>
      <c r="L3" s="66">
        <v>2011</v>
      </c>
      <c r="M3" s="136"/>
    </row>
    <row r="4" ht="12.75">
      <c r="A4" s="9"/>
    </row>
    <row r="5" spans="1:7" ht="12.75">
      <c r="A5" s="5" t="s">
        <v>0</v>
      </c>
      <c r="C5" s="1" t="s">
        <v>15</v>
      </c>
      <c r="G5" s="136">
        <v>2011</v>
      </c>
    </row>
    <row r="6" spans="1:12" ht="12.75">
      <c r="A6" s="25"/>
      <c r="H6" s="2">
        <v>1</v>
      </c>
      <c r="I6" s="1" t="s">
        <v>5</v>
      </c>
      <c r="J6" s="53">
        <v>3</v>
      </c>
      <c r="K6" s="3">
        <f>F41</f>
        <v>4</v>
      </c>
      <c r="L6" s="54">
        <f>G41</f>
        <v>3</v>
      </c>
    </row>
    <row r="7" spans="1:12" ht="12.75">
      <c r="A7" s="1" t="s">
        <v>577</v>
      </c>
      <c r="B7" s="48"/>
      <c r="C7" s="25" t="s">
        <v>144</v>
      </c>
      <c r="D7" s="53">
        <v>3</v>
      </c>
      <c r="F7" s="56">
        <v>5</v>
      </c>
      <c r="G7" s="136">
        <v>4</v>
      </c>
      <c r="H7" s="2">
        <v>1</v>
      </c>
      <c r="I7" s="1" t="s">
        <v>247</v>
      </c>
      <c r="J7" s="53">
        <v>3</v>
      </c>
      <c r="K7" s="3">
        <f>F157</f>
        <v>4</v>
      </c>
      <c r="L7" s="54">
        <f>G157</f>
        <v>3</v>
      </c>
    </row>
    <row r="8" spans="1:12" ht="12.75">
      <c r="A8" s="1" t="s">
        <v>25</v>
      </c>
      <c r="B8" s="48"/>
      <c r="C8" s="25" t="s">
        <v>143</v>
      </c>
      <c r="D8" s="53">
        <v>4</v>
      </c>
      <c r="F8" s="56">
        <v>7</v>
      </c>
      <c r="G8" s="136">
        <v>8</v>
      </c>
      <c r="H8" s="2">
        <v>1</v>
      </c>
      <c r="I8" s="1" t="s">
        <v>576</v>
      </c>
      <c r="J8" s="53">
        <v>14</v>
      </c>
      <c r="K8" s="3">
        <f>F7+F54+F99+F126+F190</f>
        <v>12</v>
      </c>
      <c r="L8" s="54">
        <f>G7+G54+G99+G126+G190</f>
        <v>14</v>
      </c>
    </row>
    <row r="9" spans="1:12" ht="12.75">
      <c r="A9" s="1" t="s">
        <v>25</v>
      </c>
      <c r="B9" s="48"/>
      <c r="C9" s="25" t="s">
        <v>224</v>
      </c>
      <c r="D9" s="53">
        <v>3</v>
      </c>
      <c r="F9" s="56">
        <v>0</v>
      </c>
      <c r="G9" s="136">
        <v>0</v>
      </c>
      <c r="H9" s="2">
        <v>1</v>
      </c>
      <c r="I9" s="1" t="s">
        <v>25</v>
      </c>
      <c r="J9" s="53">
        <v>43</v>
      </c>
      <c r="K9" s="3">
        <f>F8+F9+F10+F42+F43+F64+F81+F100+F117+F118+F144+F158+F159+F206</f>
        <v>54</v>
      </c>
      <c r="L9" s="54">
        <f>G8+G9+G10+G42+G43+G64+G81+G100+G117+G118+G144+G158+G159+G191+G206</f>
        <v>59</v>
      </c>
    </row>
    <row r="10" spans="1:12" ht="12.75">
      <c r="A10" s="1" t="s">
        <v>25</v>
      </c>
      <c r="C10" s="25" t="s">
        <v>1</v>
      </c>
      <c r="D10" s="53">
        <v>3</v>
      </c>
      <c r="E10" s="68"/>
      <c r="F10" s="56">
        <v>3</v>
      </c>
      <c r="G10" s="136">
        <v>3</v>
      </c>
      <c r="H10" s="2">
        <v>1</v>
      </c>
      <c r="I10" s="25" t="s">
        <v>449</v>
      </c>
      <c r="J10" s="53">
        <v>6</v>
      </c>
      <c r="K10" s="3">
        <f>F66+F72+F73+F160</f>
        <v>6</v>
      </c>
      <c r="L10" s="54">
        <f>G66+G72+G73+G160</f>
        <v>4</v>
      </c>
    </row>
    <row r="11" spans="1:12" ht="12.75">
      <c r="A11" s="1" t="s">
        <v>465</v>
      </c>
      <c r="B11" s="48"/>
      <c r="C11" s="25" t="s">
        <v>1</v>
      </c>
      <c r="D11" s="53">
        <v>3</v>
      </c>
      <c r="F11" s="56">
        <v>2</v>
      </c>
      <c r="G11" s="136">
        <v>4</v>
      </c>
      <c r="H11" s="2">
        <v>1</v>
      </c>
      <c r="I11" s="1" t="s">
        <v>174</v>
      </c>
      <c r="J11" s="53">
        <v>13</v>
      </c>
      <c r="K11" s="3">
        <f>F27+F44</f>
        <v>13</v>
      </c>
      <c r="L11" s="54">
        <f>G27+G44+G120</f>
        <v>16</v>
      </c>
    </row>
    <row r="12" spans="1:12" ht="12.75">
      <c r="A12" s="1" t="s">
        <v>465</v>
      </c>
      <c r="B12" s="48"/>
      <c r="C12" s="25" t="s">
        <v>224</v>
      </c>
      <c r="D12" s="53">
        <v>4</v>
      </c>
      <c r="F12" s="56">
        <v>3</v>
      </c>
      <c r="G12" s="136">
        <v>4</v>
      </c>
      <c r="H12" s="2">
        <v>1</v>
      </c>
      <c r="I12" s="1" t="s">
        <v>8</v>
      </c>
      <c r="J12" s="53">
        <v>34</v>
      </c>
      <c r="K12" s="3">
        <f>F45+F46+F83+F102+F163</f>
        <v>34</v>
      </c>
      <c r="L12" s="54">
        <f>G45+G46+G83+G102+G103+G163+G164</f>
        <v>36</v>
      </c>
    </row>
    <row r="13" spans="1:12" ht="12.75">
      <c r="A13" s="1" t="s">
        <v>465</v>
      </c>
      <c r="B13" s="48"/>
      <c r="C13" s="25" t="s">
        <v>144</v>
      </c>
      <c r="D13" s="53">
        <v>6</v>
      </c>
      <c r="F13" s="56">
        <v>4</v>
      </c>
      <c r="G13" s="136">
        <v>5</v>
      </c>
      <c r="H13" s="2">
        <v>1</v>
      </c>
      <c r="I13" s="1" t="s">
        <v>628</v>
      </c>
      <c r="J13" s="53">
        <v>37</v>
      </c>
      <c r="K13" s="3">
        <f>F20+F50+F51+F69+F85+F109+F132+F133+F134+F170+F171+F189</f>
        <v>27</v>
      </c>
      <c r="L13" s="54">
        <f>G20+G21+G50+G51+G85+G109+G132+G133+G134+G170+G171+G189</f>
        <v>31</v>
      </c>
    </row>
    <row r="14" spans="1:12" ht="12.75">
      <c r="A14" s="1" t="s">
        <v>2</v>
      </c>
      <c r="B14" s="48"/>
      <c r="C14" s="25" t="s">
        <v>144</v>
      </c>
      <c r="D14" s="53">
        <v>3</v>
      </c>
      <c r="F14" s="56">
        <v>3</v>
      </c>
      <c r="G14" s="136">
        <v>3</v>
      </c>
      <c r="H14" s="2">
        <v>1</v>
      </c>
      <c r="I14" s="1" t="s">
        <v>2</v>
      </c>
      <c r="J14" s="53">
        <v>35</v>
      </c>
      <c r="K14" s="3">
        <f>F14+F47+F67+F90+F104+F121+F122+F123+F124+F165+F166+F194</f>
        <v>35</v>
      </c>
      <c r="L14" s="54">
        <f>G14+G47+G67+G90+G104+G121+G122+G123+G124+G165+G166+G194</f>
        <v>35</v>
      </c>
    </row>
    <row r="15" spans="1:12" ht="12.75">
      <c r="A15" s="1" t="s">
        <v>323</v>
      </c>
      <c r="B15" s="48"/>
      <c r="C15" s="25" t="s">
        <v>224</v>
      </c>
      <c r="F15" s="56">
        <v>0</v>
      </c>
      <c r="G15" s="136">
        <v>2</v>
      </c>
      <c r="H15" s="2">
        <v>1</v>
      </c>
      <c r="I15" s="213" t="s">
        <v>567</v>
      </c>
      <c r="J15" s="53">
        <v>24</v>
      </c>
      <c r="K15" s="3">
        <v>20</v>
      </c>
      <c r="L15" s="54">
        <f>G22+G26+G53+G70+G89+G125+G135+G127+G147+G172+G193+G198+G199</f>
        <v>43</v>
      </c>
    </row>
    <row r="16" spans="1:12" ht="12.75">
      <c r="A16" s="1" t="s">
        <v>225</v>
      </c>
      <c r="B16" s="48"/>
      <c r="C16" s="25" t="s">
        <v>144</v>
      </c>
      <c r="D16" s="53">
        <v>3</v>
      </c>
      <c r="F16" s="56">
        <v>3</v>
      </c>
      <c r="G16" s="136">
        <v>3</v>
      </c>
      <c r="H16" s="2">
        <v>0</v>
      </c>
      <c r="I16" s="213" t="s">
        <v>566</v>
      </c>
      <c r="J16" s="53">
        <v>4</v>
      </c>
      <c r="K16" s="3">
        <f>F26+F125</f>
        <v>7</v>
      </c>
      <c r="L16" s="54">
        <v>0</v>
      </c>
    </row>
    <row r="17" spans="1:24" s="32" customFormat="1" ht="12.75">
      <c r="A17" s="1" t="s">
        <v>3</v>
      </c>
      <c r="B17" s="50"/>
      <c r="C17" s="25" t="s">
        <v>143</v>
      </c>
      <c r="D17" s="53">
        <v>8</v>
      </c>
      <c r="E17" s="49"/>
      <c r="F17" s="56">
        <v>7</v>
      </c>
      <c r="G17" s="136">
        <v>7</v>
      </c>
      <c r="H17" s="127">
        <v>1</v>
      </c>
      <c r="I17" s="1" t="s">
        <v>226</v>
      </c>
      <c r="J17" s="53">
        <v>3</v>
      </c>
      <c r="K17" s="3">
        <f>F19</f>
        <v>3</v>
      </c>
      <c r="L17" s="54">
        <f>G19</f>
        <v>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62"/>
    </row>
    <row r="18" spans="1:12" ht="12.75">
      <c r="A18" s="1" t="s">
        <v>379</v>
      </c>
      <c r="B18" s="48"/>
      <c r="C18" s="25" t="s">
        <v>268</v>
      </c>
      <c r="D18" s="53">
        <v>1</v>
      </c>
      <c r="F18" s="56">
        <v>2</v>
      </c>
      <c r="G18" s="136">
        <v>2</v>
      </c>
      <c r="H18" s="56">
        <v>0</v>
      </c>
      <c r="I18" s="1" t="s">
        <v>458</v>
      </c>
      <c r="J18" s="53">
        <v>1</v>
      </c>
      <c r="K18" s="3">
        <f>F195</f>
        <v>0</v>
      </c>
      <c r="L18" s="54">
        <v>0</v>
      </c>
    </row>
    <row r="19" spans="1:12" ht="12.75">
      <c r="A19" s="1" t="s">
        <v>226</v>
      </c>
      <c r="B19" s="48"/>
      <c r="C19" s="25" t="s">
        <v>227</v>
      </c>
      <c r="D19" s="53">
        <v>3</v>
      </c>
      <c r="F19" s="56">
        <v>3</v>
      </c>
      <c r="G19" s="136">
        <v>5</v>
      </c>
      <c r="H19" s="56">
        <v>0</v>
      </c>
      <c r="I19" s="1" t="s">
        <v>432</v>
      </c>
      <c r="J19" s="53">
        <v>2</v>
      </c>
      <c r="K19" s="3">
        <f>F145</f>
        <v>0</v>
      </c>
      <c r="L19" s="54">
        <f>G145</f>
        <v>0</v>
      </c>
    </row>
    <row r="20" spans="1:12" ht="12.75">
      <c r="A20" s="1" t="s">
        <v>459</v>
      </c>
      <c r="B20" s="48"/>
      <c r="C20" s="25" t="s">
        <v>144</v>
      </c>
      <c r="D20" s="53">
        <v>4</v>
      </c>
      <c r="F20" s="56">
        <v>3</v>
      </c>
      <c r="G20" s="136">
        <v>2</v>
      </c>
      <c r="H20" s="56">
        <v>0</v>
      </c>
      <c r="I20" s="213" t="s">
        <v>564</v>
      </c>
      <c r="J20" s="53">
        <v>4</v>
      </c>
      <c r="K20" s="3">
        <f>F193</f>
        <v>3</v>
      </c>
      <c r="L20" s="54">
        <v>0</v>
      </c>
    </row>
    <row r="21" spans="1:12" ht="12.75">
      <c r="A21" s="1" t="s">
        <v>459</v>
      </c>
      <c r="B21" s="48"/>
      <c r="C21" s="25" t="s">
        <v>224</v>
      </c>
      <c r="G21" s="136">
        <v>4</v>
      </c>
      <c r="H21" s="56">
        <v>1</v>
      </c>
      <c r="I21" s="1" t="s">
        <v>323</v>
      </c>
      <c r="J21" s="53">
        <v>0</v>
      </c>
      <c r="K21" s="3">
        <f>F105</f>
        <v>4</v>
      </c>
      <c r="L21" s="54">
        <f>G15+G105+G196</f>
        <v>9</v>
      </c>
    </row>
    <row r="22" spans="1:12" ht="12.75">
      <c r="A22" s="213" t="s">
        <v>50</v>
      </c>
      <c r="B22" s="48"/>
      <c r="C22" s="25" t="s">
        <v>320</v>
      </c>
      <c r="F22" s="56">
        <v>2</v>
      </c>
      <c r="G22" s="136">
        <v>0</v>
      </c>
      <c r="H22" s="56">
        <v>1</v>
      </c>
      <c r="I22" s="1" t="s">
        <v>383</v>
      </c>
      <c r="J22" s="53">
        <v>6</v>
      </c>
      <c r="K22" s="3">
        <f>F16+F128+F129</f>
        <v>6</v>
      </c>
      <c r="L22" s="54">
        <f>G16+G52+G128+G129</f>
        <v>12</v>
      </c>
    </row>
    <row r="23" spans="1:12" ht="12.75">
      <c r="A23" s="1" t="s">
        <v>433</v>
      </c>
      <c r="B23" s="48"/>
      <c r="C23" s="25" t="s">
        <v>144</v>
      </c>
      <c r="D23" s="53">
        <v>3</v>
      </c>
      <c r="E23" s="49"/>
      <c r="F23" s="56">
        <v>3</v>
      </c>
      <c r="G23" s="136">
        <v>4</v>
      </c>
      <c r="H23" s="56">
        <v>1</v>
      </c>
      <c r="I23" s="1" t="s">
        <v>180</v>
      </c>
      <c r="J23" s="53">
        <v>2</v>
      </c>
      <c r="K23" s="3">
        <f>F106</f>
        <v>2</v>
      </c>
      <c r="L23" s="54">
        <f>G106</f>
        <v>2</v>
      </c>
    </row>
    <row r="24" spans="1:12" ht="12.75">
      <c r="A24" s="1" t="s">
        <v>433</v>
      </c>
      <c r="C24" s="25" t="s">
        <v>400</v>
      </c>
      <c r="D24" s="53">
        <v>2</v>
      </c>
      <c r="F24" s="56">
        <v>2</v>
      </c>
      <c r="G24" s="136">
        <v>0</v>
      </c>
      <c r="H24" s="56">
        <v>1</v>
      </c>
      <c r="I24" s="1" t="s">
        <v>327</v>
      </c>
      <c r="J24" s="53">
        <v>42</v>
      </c>
      <c r="K24" s="3">
        <f>F17+F48+F49+F68+F84+F107+F130+F146+F168+F169+F197</f>
        <v>40</v>
      </c>
      <c r="L24" s="54">
        <f>G17+G48+G49+G68+G84+G107+G130+G146+G168+G169+G197</f>
        <v>39</v>
      </c>
    </row>
    <row r="25" spans="1:24" s="48" customFormat="1" ht="12.75">
      <c r="A25" s="1" t="s">
        <v>51</v>
      </c>
      <c r="B25" s="25"/>
      <c r="C25" s="25" t="s">
        <v>144</v>
      </c>
      <c r="D25" s="53">
        <v>5</v>
      </c>
      <c r="E25" s="56"/>
      <c r="F25" s="56">
        <v>5</v>
      </c>
      <c r="G25" s="136">
        <v>4</v>
      </c>
      <c r="H25" s="51">
        <v>1</v>
      </c>
      <c r="I25" s="1" t="s">
        <v>379</v>
      </c>
      <c r="J25" s="53">
        <v>3</v>
      </c>
      <c r="K25" s="3">
        <f>F18+F108</f>
        <v>4</v>
      </c>
      <c r="L25" s="54">
        <f>G18+G108</f>
        <v>4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162"/>
    </row>
    <row r="26" spans="1:12" ht="12.75">
      <c r="A26" s="213" t="s">
        <v>562</v>
      </c>
      <c r="B26" s="48"/>
      <c r="C26" s="25" t="s">
        <v>144</v>
      </c>
      <c r="D26" s="53">
        <v>4</v>
      </c>
      <c r="F26" s="56">
        <v>5</v>
      </c>
      <c r="G26" s="136">
        <v>11</v>
      </c>
      <c r="H26" s="56">
        <v>0</v>
      </c>
      <c r="I26" s="55" t="s">
        <v>636</v>
      </c>
      <c r="J26" s="53"/>
      <c r="L26" s="54">
        <v>0</v>
      </c>
    </row>
    <row r="27" spans="1:12" ht="12.75">
      <c r="A27" s="1" t="s">
        <v>267</v>
      </c>
      <c r="C27" s="25" t="s">
        <v>268</v>
      </c>
      <c r="D27" s="53">
        <v>4</v>
      </c>
      <c r="F27" s="56">
        <v>5</v>
      </c>
      <c r="G27" s="136">
        <v>5</v>
      </c>
      <c r="H27" s="53">
        <v>0</v>
      </c>
      <c r="I27" s="1" t="s">
        <v>468</v>
      </c>
      <c r="J27" s="53">
        <v>2</v>
      </c>
      <c r="K27" s="3">
        <f>F71</f>
        <v>0</v>
      </c>
      <c r="L27" s="54">
        <f>G71</f>
        <v>0</v>
      </c>
    </row>
    <row r="28" spans="1:12" ht="12.75">
      <c r="A28" s="1" t="s">
        <v>231</v>
      </c>
      <c r="B28" s="48"/>
      <c r="C28" s="25" t="s">
        <v>382</v>
      </c>
      <c r="D28" s="53">
        <v>5</v>
      </c>
      <c r="F28" s="56">
        <v>5</v>
      </c>
      <c r="G28" s="136">
        <v>8</v>
      </c>
      <c r="H28" s="2">
        <v>1</v>
      </c>
      <c r="I28" s="1" t="s">
        <v>43</v>
      </c>
      <c r="J28" s="53">
        <v>4</v>
      </c>
      <c r="K28" s="3">
        <f>F148</f>
        <v>5</v>
      </c>
      <c r="L28" s="54">
        <f>G148</f>
        <v>5</v>
      </c>
    </row>
    <row r="29" spans="1:12" ht="12.75">
      <c r="A29" s="1" t="s">
        <v>231</v>
      </c>
      <c r="B29" s="48"/>
      <c r="C29" s="25" t="s">
        <v>269</v>
      </c>
      <c r="D29" s="53">
        <v>2</v>
      </c>
      <c r="F29" s="56">
        <v>4</v>
      </c>
      <c r="G29" s="136">
        <v>1</v>
      </c>
      <c r="H29" s="2">
        <v>1</v>
      </c>
      <c r="I29" s="1" t="s">
        <v>434</v>
      </c>
      <c r="J29" s="53">
        <v>4</v>
      </c>
      <c r="K29" s="3">
        <f>F173+F174</f>
        <v>6</v>
      </c>
      <c r="L29" s="54">
        <f>G173+G174</f>
        <v>7</v>
      </c>
    </row>
    <row r="30" spans="1:12" ht="12.75">
      <c r="A30" s="1" t="s">
        <v>95</v>
      </c>
      <c r="C30" s="25" t="s">
        <v>331</v>
      </c>
      <c r="D30" s="53">
        <v>0</v>
      </c>
      <c r="F30" s="56">
        <v>1</v>
      </c>
      <c r="G30" s="136">
        <v>2</v>
      </c>
      <c r="H30" s="2">
        <v>1</v>
      </c>
      <c r="I30" s="1" t="s">
        <v>573</v>
      </c>
      <c r="J30" s="53">
        <v>0</v>
      </c>
      <c r="K30" s="3">
        <f>F31+F32+F112</f>
        <v>13</v>
      </c>
      <c r="L30" s="54">
        <f>G31+G32+G112</f>
        <v>11</v>
      </c>
    </row>
    <row r="31" spans="1:12" ht="12.75">
      <c r="A31" s="1" t="s">
        <v>573</v>
      </c>
      <c r="C31" s="25" t="s">
        <v>269</v>
      </c>
      <c r="D31" s="53">
        <v>2</v>
      </c>
      <c r="F31" s="56">
        <v>2</v>
      </c>
      <c r="G31" s="136">
        <v>2</v>
      </c>
      <c r="H31" s="2">
        <v>1</v>
      </c>
      <c r="I31" s="1" t="s">
        <v>240</v>
      </c>
      <c r="J31" s="53">
        <v>11</v>
      </c>
      <c r="K31" s="3">
        <f>F149</f>
        <v>13</v>
      </c>
      <c r="L31" s="54">
        <f>G149</f>
        <v>15</v>
      </c>
    </row>
    <row r="32" spans="1:12" ht="12.75">
      <c r="A32" s="1" t="s">
        <v>573</v>
      </c>
      <c r="C32" s="25" t="s">
        <v>1</v>
      </c>
      <c r="D32" s="53">
        <v>1</v>
      </c>
      <c r="F32" s="56">
        <v>1</v>
      </c>
      <c r="G32" s="136">
        <v>1</v>
      </c>
      <c r="H32" s="2">
        <v>1</v>
      </c>
      <c r="I32" s="1" t="s">
        <v>435</v>
      </c>
      <c r="J32" s="53">
        <v>3</v>
      </c>
      <c r="K32" s="3">
        <f>F167</f>
        <v>3</v>
      </c>
      <c r="L32" s="54">
        <f>G167</f>
        <v>3</v>
      </c>
    </row>
    <row r="33" spans="1:12" ht="12.75">
      <c r="A33" s="27" t="s">
        <v>57</v>
      </c>
      <c r="B33" s="20"/>
      <c r="C33" s="70" t="s">
        <v>471</v>
      </c>
      <c r="D33" s="152"/>
      <c r="E33" s="153"/>
      <c r="F33" s="154">
        <f>SUM(F6:F32)</f>
        <v>80</v>
      </c>
      <c r="G33" s="66">
        <f>SUM(G7:G32)</f>
        <v>94</v>
      </c>
      <c r="H33" s="2">
        <v>1</v>
      </c>
      <c r="I33" s="1" t="s">
        <v>328</v>
      </c>
      <c r="J33" s="53">
        <v>6</v>
      </c>
      <c r="K33" s="3">
        <f>F86+F110</f>
        <v>6</v>
      </c>
      <c r="L33" s="54">
        <f>G86+G110</f>
        <v>6</v>
      </c>
    </row>
    <row r="34" spans="1:12" ht="12.75">
      <c r="A34" s="27"/>
      <c r="B34" s="20"/>
      <c r="C34" s="9" t="s">
        <v>635</v>
      </c>
      <c r="D34" s="53">
        <f>SUM(D7:D32)</f>
        <v>76</v>
      </c>
      <c r="F34" s="97"/>
      <c r="H34" s="2">
        <v>1</v>
      </c>
      <c r="I34" s="1" t="s">
        <v>95</v>
      </c>
      <c r="J34" s="53">
        <v>13</v>
      </c>
      <c r="K34" s="3">
        <f>F30+F175+F176+F177+F178+F179+F180</f>
        <v>12</v>
      </c>
      <c r="L34" s="54">
        <f>G30+G175+G176+G177+G178+G179+G180</f>
        <v>14</v>
      </c>
    </row>
    <row r="35" spans="1:12" ht="12.75">
      <c r="A35" s="26"/>
      <c r="C35" s="8"/>
      <c r="E35" s="53" t="s">
        <v>322</v>
      </c>
      <c r="F35" s="56">
        <f>F33-D34</f>
        <v>4</v>
      </c>
      <c r="G35" s="120">
        <f>G33-F33</f>
        <v>14</v>
      </c>
      <c r="H35" s="2">
        <v>1</v>
      </c>
      <c r="I35" s="1" t="s">
        <v>51</v>
      </c>
      <c r="J35" s="53">
        <v>42</v>
      </c>
      <c r="K35" s="3">
        <f>F25+F74+F87+F111+F136+F137+F150+F151+F181+F182+F200+F201+F207</f>
        <v>38</v>
      </c>
      <c r="L35" s="54">
        <f>G25+G74+G87+G111+G136+G137+G150+G151+G181+G182+G200+G201+G207</f>
        <v>39</v>
      </c>
    </row>
    <row r="36" spans="1:12" ht="12.75">
      <c r="A36" s="28"/>
      <c r="H36" s="2">
        <v>1</v>
      </c>
      <c r="I36" s="1" t="s">
        <v>465</v>
      </c>
      <c r="J36" s="53">
        <f>D11+D12+D13+D55+D65+D82+D101+D162+D192</f>
        <v>39</v>
      </c>
      <c r="K36" s="3">
        <f>F11+F12+F13+F55+F65+F82+F101+F119+F162+F192</f>
        <v>39</v>
      </c>
      <c r="L36" s="54">
        <f>G11+G12+G13+G55+G65+G82+G101+G119+G161+G162+G192</f>
        <v>40</v>
      </c>
    </row>
    <row r="37" spans="1:12" ht="12.75">
      <c r="A37" s="28"/>
      <c r="H37" s="2">
        <v>1</v>
      </c>
      <c r="I37" s="1" t="s">
        <v>81</v>
      </c>
      <c r="J37" s="53">
        <v>0</v>
      </c>
      <c r="K37" s="3">
        <v>0</v>
      </c>
      <c r="L37" s="54">
        <f>G139</f>
        <v>2</v>
      </c>
    </row>
    <row r="38" spans="1:12" ht="12.75">
      <c r="A38" s="28"/>
      <c r="H38" s="2">
        <v>1</v>
      </c>
      <c r="I38" s="1" t="s">
        <v>231</v>
      </c>
      <c r="J38" s="53">
        <v>14</v>
      </c>
      <c r="K38" s="3">
        <f>F28+F29+F56+F75+F138</f>
        <v>13</v>
      </c>
      <c r="L38" s="54">
        <f>G28+G29+G56+G75+G138</f>
        <v>13</v>
      </c>
    </row>
    <row r="39" spans="1:12" ht="12.75">
      <c r="A39" s="29" t="s">
        <v>4</v>
      </c>
      <c r="C39" s="1" t="s">
        <v>15</v>
      </c>
      <c r="G39" s="136">
        <v>2011</v>
      </c>
      <c r="H39" s="2">
        <v>1</v>
      </c>
      <c r="I39" s="1" t="s">
        <v>241</v>
      </c>
      <c r="J39" s="53">
        <v>4</v>
      </c>
      <c r="K39" s="3">
        <f>F152</f>
        <v>4</v>
      </c>
      <c r="L39" s="54">
        <f>G152</f>
        <v>4</v>
      </c>
    </row>
    <row r="40" spans="1:12" ht="12.75">
      <c r="A40" s="28"/>
      <c r="D40" s="54">
        <v>2009</v>
      </c>
      <c r="H40" s="2">
        <v>1</v>
      </c>
      <c r="I40" s="1" t="s">
        <v>233</v>
      </c>
      <c r="J40" s="53">
        <v>1</v>
      </c>
      <c r="K40" s="3">
        <f>F88</f>
        <v>1</v>
      </c>
      <c r="L40" s="54">
        <f>G88</f>
        <v>0</v>
      </c>
    </row>
    <row r="41" spans="1:12" ht="12.75">
      <c r="A41" s="1" t="s">
        <v>5</v>
      </c>
      <c r="C41" s="25" t="s">
        <v>145</v>
      </c>
      <c r="D41" s="53">
        <v>3</v>
      </c>
      <c r="F41" s="56">
        <v>4</v>
      </c>
      <c r="G41" s="136">
        <v>3</v>
      </c>
      <c r="H41" s="2">
        <v>1</v>
      </c>
      <c r="I41" s="1" t="s">
        <v>433</v>
      </c>
      <c r="J41" s="53">
        <v>7</v>
      </c>
      <c r="K41" s="3">
        <f>F23+F24+F131</f>
        <v>5</v>
      </c>
      <c r="L41" s="54">
        <f>G23+G24+G57+G131</f>
        <v>6</v>
      </c>
    </row>
    <row r="42" spans="1:12" ht="12.75">
      <c r="A42" s="1" t="s">
        <v>25</v>
      </c>
      <c r="C42" s="25" t="s">
        <v>146</v>
      </c>
      <c r="D42" s="53">
        <v>8</v>
      </c>
      <c r="F42" s="56">
        <v>6</v>
      </c>
      <c r="G42" s="136">
        <v>7</v>
      </c>
      <c r="H42" s="2">
        <v>1</v>
      </c>
      <c r="I42" s="1" t="s">
        <v>568</v>
      </c>
      <c r="J42" s="53">
        <v>16</v>
      </c>
      <c r="K42" s="3">
        <v>0</v>
      </c>
      <c r="L42" s="54">
        <v>0</v>
      </c>
    </row>
    <row r="43" spans="1:12" ht="12.75">
      <c r="A43" s="1" t="s">
        <v>25</v>
      </c>
      <c r="C43" s="25" t="s">
        <v>147</v>
      </c>
      <c r="D43" s="53">
        <v>1</v>
      </c>
      <c r="F43" s="56">
        <v>1</v>
      </c>
      <c r="G43" s="136">
        <v>0</v>
      </c>
      <c r="H43" s="2">
        <v>1</v>
      </c>
      <c r="I43" s="1" t="s">
        <v>178</v>
      </c>
      <c r="J43" s="53">
        <v>7</v>
      </c>
      <c r="K43" s="3">
        <f>F91+F183+F184</f>
        <v>5</v>
      </c>
      <c r="L43" s="54">
        <f>G91+G183+G184</f>
        <v>14</v>
      </c>
    </row>
    <row r="44" spans="1:8" ht="12.75">
      <c r="A44" s="1" t="s">
        <v>174</v>
      </c>
      <c r="C44" s="25" t="s">
        <v>228</v>
      </c>
      <c r="D44" s="53">
        <v>9</v>
      </c>
      <c r="F44" s="56">
        <v>8</v>
      </c>
      <c r="G44" s="136">
        <v>9</v>
      </c>
      <c r="H44" s="2">
        <v>0</v>
      </c>
    </row>
    <row r="45" spans="1:8" ht="12.75">
      <c r="A45" s="1" t="s">
        <v>8</v>
      </c>
      <c r="C45" s="25" t="s">
        <v>146</v>
      </c>
      <c r="D45" s="53">
        <v>5</v>
      </c>
      <c r="F45" s="56">
        <v>5</v>
      </c>
      <c r="G45" s="136">
        <v>6</v>
      </c>
      <c r="H45" s="2">
        <v>0</v>
      </c>
    </row>
    <row r="46" spans="1:12" ht="12.75">
      <c r="A46" s="1" t="s">
        <v>8</v>
      </c>
      <c r="C46" s="25" t="s">
        <v>250</v>
      </c>
      <c r="D46" s="53">
        <v>5</v>
      </c>
      <c r="F46" s="56">
        <v>5</v>
      </c>
      <c r="G46" s="136">
        <v>4</v>
      </c>
      <c r="H46" s="2">
        <v>1</v>
      </c>
      <c r="I46" s="111" t="s">
        <v>570</v>
      </c>
      <c r="J46" s="71"/>
      <c r="K46" s="71"/>
      <c r="L46" s="66">
        <f>SUM(L6:L45)</f>
        <v>494</v>
      </c>
    </row>
    <row r="47" spans="1:11" ht="12.75">
      <c r="A47" s="1" t="s">
        <v>2</v>
      </c>
      <c r="C47" s="25" t="s">
        <v>228</v>
      </c>
      <c r="D47" s="53">
        <v>4</v>
      </c>
      <c r="F47" s="56">
        <v>4</v>
      </c>
      <c r="G47" s="136">
        <v>3</v>
      </c>
      <c r="H47" s="2">
        <v>1</v>
      </c>
      <c r="I47" s="128" t="s">
        <v>574</v>
      </c>
      <c r="J47" s="129">
        <f>D212</f>
        <v>455</v>
      </c>
      <c r="K47" s="3">
        <f>F211</f>
        <v>441</v>
      </c>
    </row>
    <row r="48" spans="1:12" ht="12.75">
      <c r="A48" s="1" t="s">
        <v>3</v>
      </c>
      <c r="C48" s="25" t="s">
        <v>146</v>
      </c>
      <c r="D48" s="53">
        <v>1</v>
      </c>
      <c r="F48" s="56">
        <v>1</v>
      </c>
      <c r="G48" s="136">
        <v>2</v>
      </c>
      <c r="H48" s="56">
        <v>0</v>
      </c>
      <c r="I48" s="64"/>
      <c r="J48" s="55">
        <v>2009</v>
      </c>
      <c r="K48" s="210">
        <v>2010</v>
      </c>
      <c r="L48" s="211">
        <v>2011</v>
      </c>
    </row>
    <row r="49" spans="1:12" ht="12.75">
      <c r="A49" s="1" t="s">
        <v>3</v>
      </c>
      <c r="C49" s="25" t="s">
        <v>149</v>
      </c>
      <c r="D49" s="53">
        <v>4</v>
      </c>
      <c r="F49" s="56">
        <v>5</v>
      </c>
      <c r="G49" s="136">
        <v>4</v>
      </c>
      <c r="H49" s="2">
        <v>1</v>
      </c>
      <c r="I49" s="8" t="s">
        <v>448</v>
      </c>
      <c r="J49" s="50" t="s">
        <v>322</v>
      </c>
      <c r="K49" s="54"/>
      <c r="L49" s="3">
        <f>L46-K47</f>
        <v>53</v>
      </c>
    </row>
    <row r="50" spans="1:12" ht="12.75">
      <c r="A50" s="1" t="s">
        <v>459</v>
      </c>
      <c r="B50" s="48"/>
      <c r="C50" s="25" t="s">
        <v>229</v>
      </c>
      <c r="D50" s="53">
        <v>3</v>
      </c>
      <c r="F50" s="56">
        <v>0</v>
      </c>
      <c r="G50" s="136">
        <v>0</v>
      </c>
      <c r="H50" s="54">
        <f>SUM(H6:H49)</f>
        <v>35</v>
      </c>
      <c r="I50" s="239" t="s">
        <v>569</v>
      </c>
      <c r="L50" s="212">
        <v>85</v>
      </c>
    </row>
    <row r="51" spans="1:7" ht="12.75">
      <c r="A51" s="1" t="s">
        <v>459</v>
      </c>
      <c r="B51" s="48"/>
      <c r="C51" s="25" t="s">
        <v>148</v>
      </c>
      <c r="D51" s="53">
        <v>4</v>
      </c>
      <c r="F51" s="56">
        <v>3</v>
      </c>
      <c r="G51" s="136">
        <v>3</v>
      </c>
    </row>
    <row r="52" spans="1:9" ht="12.75">
      <c r="A52" s="1" t="s">
        <v>225</v>
      </c>
      <c r="B52" s="48"/>
      <c r="C52" s="25" t="s">
        <v>148</v>
      </c>
      <c r="D52" s="53">
        <v>0</v>
      </c>
      <c r="F52" s="56">
        <v>0</v>
      </c>
      <c r="G52" s="136">
        <v>3</v>
      </c>
      <c r="I52" s="1" t="s">
        <v>575</v>
      </c>
    </row>
    <row r="53" spans="1:9" ht="12.75">
      <c r="A53" s="213" t="s">
        <v>50</v>
      </c>
      <c r="B53" s="48"/>
      <c r="C53" s="25" t="s">
        <v>146</v>
      </c>
      <c r="G53" s="136">
        <v>4</v>
      </c>
      <c r="I53" s="1"/>
    </row>
    <row r="54" spans="1:7" ht="12.75">
      <c r="A54" s="1" t="s">
        <v>578</v>
      </c>
      <c r="C54" s="25" t="s">
        <v>402</v>
      </c>
      <c r="D54" s="53">
        <v>3</v>
      </c>
      <c r="F54" s="56">
        <v>4</v>
      </c>
      <c r="G54" s="136">
        <v>4</v>
      </c>
    </row>
    <row r="55" spans="1:7" ht="12.75">
      <c r="A55" s="1" t="s">
        <v>465</v>
      </c>
      <c r="C55" s="25" t="s">
        <v>148</v>
      </c>
      <c r="D55" s="53">
        <v>2</v>
      </c>
      <c r="F55" s="56">
        <v>1</v>
      </c>
      <c r="G55" s="136">
        <v>3</v>
      </c>
    </row>
    <row r="56" spans="1:7" ht="12.75">
      <c r="A56" s="1" t="s">
        <v>231</v>
      </c>
      <c r="C56" s="25" t="s">
        <v>381</v>
      </c>
      <c r="D56" s="53">
        <v>3</v>
      </c>
      <c r="F56" s="56">
        <v>3</v>
      </c>
      <c r="G56" s="136">
        <v>2</v>
      </c>
    </row>
    <row r="57" spans="1:7" ht="12.75">
      <c r="A57" s="1" t="s">
        <v>433</v>
      </c>
      <c r="C57" s="25" t="s">
        <v>146</v>
      </c>
      <c r="G57" s="136">
        <v>2</v>
      </c>
    </row>
    <row r="58" spans="1:7" ht="12.75">
      <c r="A58" s="30" t="s">
        <v>58</v>
      </c>
      <c r="B58" s="20"/>
      <c r="C58" s="70" t="s">
        <v>471</v>
      </c>
      <c r="D58" s="152"/>
      <c r="E58" s="153"/>
      <c r="F58" s="154">
        <f>SUM(F41:F56)</f>
        <v>50</v>
      </c>
      <c r="G58" s="66">
        <f>SUM(G41:G57)</f>
        <v>59</v>
      </c>
    </row>
    <row r="59" spans="1:6" ht="12.75">
      <c r="A59" s="30"/>
      <c r="B59" s="20"/>
      <c r="C59" s="9" t="s">
        <v>635</v>
      </c>
      <c r="D59" s="53">
        <f>SUM(D41:D56)</f>
        <v>55</v>
      </c>
      <c r="F59" s="154"/>
    </row>
    <row r="60" spans="1:7" ht="12.75">
      <c r="A60" s="26"/>
      <c r="C60" s="8"/>
      <c r="E60" s="53" t="s">
        <v>322</v>
      </c>
      <c r="F60" s="53">
        <f>F58-D59</f>
        <v>-5</v>
      </c>
      <c r="G60" s="120">
        <f>G58-F58</f>
        <v>9</v>
      </c>
    </row>
    <row r="61" ht="12.75">
      <c r="A61" s="28"/>
    </row>
    <row r="62" spans="1:3" ht="12.75">
      <c r="A62" s="29" t="s">
        <v>230</v>
      </c>
      <c r="C62" s="1" t="s">
        <v>15</v>
      </c>
    </row>
    <row r="63" spans="1:7" ht="12.75">
      <c r="A63" s="28"/>
      <c r="D63" s="54">
        <v>2009</v>
      </c>
      <c r="F63" s="119">
        <v>2010</v>
      </c>
      <c r="G63" s="136">
        <v>2011</v>
      </c>
    </row>
    <row r="64" spans="1:7" ht="12.75">
      <c r="A64" s="1" t="s">
        <v>25</v>
      </c>
      <c r="C64" s="25" t="s">
        <v>6</v>
      </c>
      <c r="D64" s="53">
        <v>5</v>
      </c>
      <c r="F64" s="56">
        <v>5</v>
      </c>
      <c r="G64" s="136">
        <v>6</v>
      </c>
    </row>
    <row r="65" spans="1:7" ht="12.75">
      <c r="A65" s="1" t="s">
        <v>465</v>
      </c>
      <c r="C65" s="25" t="s">
        <v>6</v>
      </c>
      <c r="D65" s="53">
        <v>3</v>
      </c>
      <c r="F65" s="56">
        <v>3</v>
      </c>
      <c r="G65" s="136">
        <v>4</v>
      </c>
    </row>
    <row r="66" spans="1:7" ht="12.75">
      <c r="A66" s="1" t="s">
        <v>431</v>
      </c>
      <c r="C66" s="25" t="s">
        <v>374</v>
      </c>
      <c r="F66" s="56">
        <v>1</v>
      </c>
      <c r="G66" s="136">
        <v>1</v>
      </c>
    </row>
    <row r="67" spans="1:7" ht="12.75">
      <c r="A67" s="1" t="s">
        <v>2</v>
      </c>
      <c r="C67" s="25" t="s">
        <v>6</v>
      </c>
      <c r="D67" s="53">
        <v>5</v>
      </c>
      <c r="F67" s="56">
        <v>4</v>
      </c>
      <c r="G67" s="136">
        <v>5</v>
      </c>
    </row>
    <row r="68" spans="1:7" ht="12.75">
      <c r="A68" s="1" t="s">
        <v>3</v>
      </c>
      <c r="C68" s="25" t="s">
        <v>6</v>
      </c>
      <c r="D68" s="53">
        <v>5</v>
      </c>
      <c r="F68" s="56">
        <v>4</v>
      </c>
      <c r="G68" s="136">
        <v>3</v>
      </c>
    </row>
    <row r="69" spans="1:7" ht="12.75">
      <c r="A69" s="1" t="s">
        <v>459</v>
      </c>
      <c r="B69" s="48"/>
      <c r="C69" s="25" t="s">
        <v>6</v>
      </c>
      <c r="D69" s="53">
        <v>2</v>
      </c>
      <c r="F69" s="56">
        <v>0</v>
      </c>
      <c r="G69" s="136">
        <v>0</v>
      </c>
    </row>
    <row r="70" spans="1:24" s="48" customFormat="1" ht="12.75">
      <c r="A70" s="213" t="s">
        <v>50</v>
      </c>
      <c r="B70" s="7"/>
      <c r="C70" s="25" t="s">
        <v>179</v>
      </c>
      <c r="D70" s="53">
        <v>3</v>
      </c>
      <c r="E70" s="51"/>
      <c r="F70" s="56">
        <v>0</v>
      </c>
      <c r="G70" s="136">
        <v>0</v>
      </c>
      <c r="H70" s="51"/>
      <c r="K70" s="49"/>
      <c r="L70" s="54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162"/>
    </row>
    <row r="71" spans="1:7" ht="12.75">
      <c r="A71" s="1" t="s">
        <v>572</v>
      </c>
      <c r="B71" s="48"/>
      <c r="C71" s="25" t="s">
        <v>6</v>
      </c>
      <c r="D71" s="53">
        <v>2</v>
      </c>
      <c r="F71" s="56">
        <v>0</v>
      </c>
      <c r="G71" s="136">
        <v>0</v>
      </c>
    </row>
    <row r="72" spans="1:7" ht="12.75">
      <c r="A72" s="25" t="s">
        <v>449</v>
      </c>
      <c r="C72" s="25" t="s">
        <v>403</v>
      </c>
      <c r="D72" s="53">
        <v>2</v>
      </c>
      <c r="F72" s="56">
        <v>3</v>
      </c>
      <c r="G72" s="136">
        <v>2</v>
      </c>
    </row>
    <row r="73" spans="1:7" ht="12.75">
      <c r="A73" s="25" t="s">
        <v>449</v>
      </c>
      <c r="C73" s="25" t="s">
        <v>374</v>
      </c>
      <c r="D73" s="53">
        <v>2</v>
      </c>
      <c r="F73" s="56">
        <v>1</v>
      </c>
      <c r="G73" s="136">
        <v>0</v>
      </c>
    </row>
    <row r="74" spans="1:7" ht="12.75">
      <c r="A74" s="1" t="s">
        <v>51</v>
      </c>
      <c r="B74" s="25"/>
      <c r="C74" s="25" t="s">
        <v>7</v>
      </c>
      <c r="D74" s="53">
        <v>2</v>
      </c>
      <c r="E74" s="56"/>
      <c r="F74" s="56">
        <v>2</v>
      </c>
      <c r="G74" s="136">
        <v>2</v>
      </c>
    </row>
    <row r="75" spans="1:7" ht="12.75">
      <c r="A75" s="1" t="s">
        <v>231</v>
      </c>
      <c r="C75" s="25" t="s">
        <v>321</v>
      </c>
      <c r="D75" s="53">
        <v>3</v>
      </c>
      <c r="F75" s="56">
        <v>1</v>
      </c>
      <c r="G75" s="136">
        <v>2</v>
      </c>
    </row>
    <row r="76" spans="1:3" ht="12.75">
      <c r="A76" s="30" t="s">
        <v>59</v>
      </c>
      <c r="B76" s="20"/>
      <c r="C76" s="70" t="s">
        <v>471</v>
      </c>
    </row>
    <row r="77" spans="1:7" ht="12.75">
      <c r="A77" s="28"/>
      <c r="C77" s="9" t="s">
        <v>635</v>
      </c>
      <c r="D77" s="53">
        <f>SUM(D64:D75)</f>
        <v>34</v>
      </c>
      <c r="F77" s="154">
        <f>SUM(F64:F76)</f>
        <v>24</v>
      </c>
      <c r="G77" s="66">
        <f>SUM(G64:G76)</f>
        <v>25</v>
      </c>
    </row>
    <row r="78" spans="1:7" ht="12.75">
      <c r="A78" s="28"/>
      <c r="C78" s="8"/>
      <c r="E78" s="53" t="s">
        <v>322</v>
      </c>
      <c r="F78" s="53">
        <f>F77-D77</f>
        <v>-10</v>
      </c>
      <c r="G78" s="120">
        <f>G77-F77</f>
        <v>1</v>
      </c>
    </row>
    <row r="79" spans="1:6" ht="12.75">
      <c r="A79" s="28"/>
      <c r="C79" s="8"/>
      <c r="E79" s="53"/>
      <c r="F79" s="53"/>
    </row>
    <row r="80" spans="1:7" ht="12.75">
      <c r="A80" s="29" t="s">
        <v>235</v>
      </c>
      <c r="B80"/>
      <c r="D80" s="54">
        <v>2009</v>
      </c>
      <c r="F80" s="119">
        <v>2010</v>
      </c>
      <c r="G80" s="136">
        <v>2011</v>
      </c>
    </row>
    <row r="81" spans="1:7" ht="12.75">
      <c r="A81" s="1" t="s">
        <v>25</v>
      </c>
      <c r="C81" s="25" t="s">
        <v>156</v>
      </c>
      <c r="D81" s="53">
        <v>2</v>
      </c>
      <c r="F81" s="56">
        <v>4</v>
      </c>
      <c r="G81" s="136">
        <v>5</v>
      </c>
    </row>
    <row r="82" spans="1:7" ht="12.75">
      <c r="A82" s="1" t="s">
        <v>465</v>
      </c>
      <c r="C82" s="25" t="s">
        <v>137</v>
      </c>
      <c r="D82" s="53">
        <v>3</v>
      </c>
      <c r="F82" s="56">
        <v>3</v>
      </c>
      <c r="G82" s="136">
        <v>2</v>
      </c>
    </row>
    <row r="83" spans="1:7" ht="12.75">
      <c r="A83" s="1" t="s">
        <v>181</v>
      </c>
      <c r="C83" s="25" t="s">
        <v>182</v>
      </c>
      <c r="D83" s="53">
        <v>4</v>
      </c>
      <c r="F83" s="56">
        <v>4</v>
      </c>
      <c r="G83" s="136">
        <v>3</v>
      </c>
    </row>
    <row r="84" spans="1:7" ht="12.75">
      <c r="A84" s="1" t="s">
        <v>3</v>
      </c>
      <c r="C84" s="25" t="s">
        <v>232</v>
      </c>
      <c r="D84" s="53">
        <v>3</v>
      </c>
      <c r="F84" s="56">
        <v>0</v>
      </c>
      <c r="G84" s="136">
        <v>0</v>
      </c>
    </row>
    <row r="85" spans="1:7" ht="12.75">
      <c r="A85" s="1" t="s">
        <v>459</v>
      </c>
      <c r="B85" s="48"/>
      <c r="C85" s="25" t="s">
        <v>137</v>
      </c>
      <c r="D85" s="53">
        <v>2</v>
      </c>
      <c r="F85" s="56">
        <v>2</v>
      </c>
      <c r="G85" s="136">
        <v>2</v>
      </c>
    </row>
    <row r="86" spans="1:7" ht="12.75">
      <c r="A86" s="1" t="s">
        <v>332</v>
      </c>
      <c r="C86" s="25" t="s">
        <v>182</v>
      </c>
      <c r="D86" s="53">
        <v>2</v>
      </c>
      <c r="F86" s="56">
        <v>2</v>
      </c>
      <c r="G86" s="136">
        <v>0</v>
      </c>
    </row>
    <row r="87" spans="1:7" ht="12.75">
      <c r="A87" s="1" t="s">
        <v>51</v>
      </c>
      <c r="B87" s="25"/>
      <c r="C87" s="25" t="s">
        <v>234</v>
      </c>
      <c r="D87" s="53">
        <v>2</v>
      </c>
      <c r="E87" s="56"/>
      <c r="F87" s="56">
        <v>2</v>
      </c>
      <c r="G87" s="136">
        <v>2</v>
      </c>
    </row>
    <row r="88" spans="1:7" ht="12.75">
      <c r="A88" s="1" t="s">
        <v>233</v>
      </c>
      <c r="C88" s="25" t="s">
        <v>53</v>
      </c>
      <c r="D88" s="53">
        <v>1</v>
      </c>
      <c r="F88" s="56">
        <v>1</v>
      </c>
      <c r="G88" s="136">
        <v>0</v>
      </c>
    </row>
    <row r="89" spans="1:7" ht="12.75">
      <c r="A89" s="213" t="s">
        <v>50</v>
      </c>
      <c r="C89" s="25" t="s">
        <v>234</v>
      </c>
      <c r="D89" s="53">
        <v>5</v>
      </c>
      <c r="F89" s="56">
        <v>2</v>
      </c>
      <c r="G89" s="136">
        <v>0</v>
      </c>
    </row>
    <row r="90" spans="1:24" s="48" customFormat="1" ht="12.75">
      <c r="A90" s="1" t="s">
        <v>2</v>
      </c>
      <c r="B90" s="7"/>
      <c r="C90" s="25" t="s">
        <v>270</v>
      </c>
      <c r="D90" s="53">
        <v>1</v>
      </c>
      <c r="E90" s="51"/>
      <c r="F90" s="56">
        <v>2</v>
      </c>
      <c r="G90" s="136">
        <v>0</v>
      </c>
      <c r="H90" s="51"/>
      <c r="K90" s="49"/>
      <c r="L90" s="54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162"/>
    </row>
    <row r="91" spans="1:7" ht="12.75">
      <c r="A91" s="1" t="s">
        <v>330</v>
      </c>
      <c r="B91" s="48"/>
      <c r="C91" s="25" t="s">
        <v>331</v>
      </c>
      <c r="F91" s="56">
        <v>1</v>
      </c>
      <c r="G91" s="136">
        <v>1</v>
      </c>
    </row>
    <row r="92" spans="1:7" ht="12.75">
      <c r="A92" s="27" t="s">
        <v>183</v>
      </c>
      <c r="C92" s="70" t="s">
        <v>471</v>
      </c>
      <c r="F92" s="154">
        <f>SUM(F81:F91)</f>
        <v>23</v>
      </c>
      <c r="G92" s="66">
        <f>SUM(G81:G91)</f>
        <v>15</v>
      </c>
    </row>
    <row r="93" spans="1:7" ht="12.75">
      <c r="A93" s="28"/>
      <c r="C93" s="9" t="s">
        <v>635</v>
      </c>
      <c r="D93" s="53">
        <f>SUM(D81:D91)</f>
        <v>25</v>
      </c>
      <c r="E93" s="53" t="s">
        <v>322</v>
      </c>
      <c r="F93" s="53">
        <f>F92-D93</f>
        <v>-2</v>
      </c>
      <c r="G93" s="136">
        <f>G92-F92</f>
        <v>-8</v>
      </c>
    </row>
    <row r="94" spans="1:3" ht="12.75">
      <c r="A94" s="28"/>
      <c r="C94" s="8"/>
    </row>
    <row r="95" spans="1:7" ht="12.75">
      <c r="A95" s="35" t="s">
        <v>185</v>
      </c>
      <c r="B95" s="14"/>
      <c r="C95" s="70" t="s">
        <v>471</v>
      </c>
      <c r="F95" s="97">
        <f>F33+F58+F77+F92</f>
        <v>177</v>
      </c>
      <c r="G95" s="66">
        <f>G33+G58+G77+G92</f>
        <v>193</v>
      </c>
    </row>
    <row r="96" spans="1:7" ht="12.75">
      <c r="A96" s="28"/>
      <c r="C96" s="9" t="s">
        <v>635</v>
      </c>
      <c r="D96" s="53">
        <f>D34+D59+D77+D93</f>
        <v>190</v>
      </c>
      <c r="E96" s="53" t="s">
        <v>322</v>
      </c>
      <c r="F96" s="53">
        <f>F95-D96</f>
        <v>-13</v>
      </c>
      <c r="G96" s="120">
        <f>G95-F95</f>
        <v>16</v>
      </c>
    </row>
    <row r="97" spans="1:3" ht="12.75">
      <c r="A97" s="28"/>
      <c r="C97" s="8"/>
    </row>
    <row r="98" spans="1:7" ht="12.75">
      <c r="A98" s="29" t="s">
        <v>236</v>
      </c>
      <c r="C98" s="1" t="s">
        <v>15</v>
      </c>
      <c r="D98" s="54">
        <v>2009</v>
      </c>
      <c r="F98" s="119">
        <v>2010</v>
      </c>
      <c r="G98" s="136">
        <v>2011</v>
      </c>
    </row>
    <row r="99" spans="1:7" ht="12.75">
      <c r="A99" s="1" t="s">
        <v>571</v>
      </c>
      <c r="C99" s="25" t="s">
        <v>139</v>
      </c>
      <c r="D99" s="53">
        <v>4</v>
      </c>
      <c r="F99" s="56">
        <v>0</v>
      </c>
      <c r="G99" s="136">
        <v>0</v>
      </c>
    </row>
    <row r="100" spans="1:7" ht="12.75">
      <c r="A100" s="1" t="s">
        <v>25</v>
      </c>
      <c r="C100" s="25" t="s">
        <v>139</v>
      </c>
      <c r="D100" s="53">
        <v>6</v>
      </c>
      <c r="F100" s="56">
        <v>9</v>
      </c>
      <c r="G100" s="136">
        <v>13</v>
      </c>
    </row>
    <row r="101" spans="1:7" ht="12.75">
      <c r="A101" s="1" t="s">
        <v>465</v>
      </c>
      <c r="C101" s="25" t="s">
        <v>139</v>
      </c>
      <c r="D101" s="53">
        <v>13</v>
      </c>
      <c r="E101" s="69"/>
      <c r="F101" s="56">
        <v>13</v>
      </c>
      <c r="G101" s="136">
        <v>9</v>
      </c>
    </row>
    <row r="102" spans="1:7" ht="12.75">
      <c r="A102" s="1" t="s">
        <v>8</v>
      </c>
      <c r="C102" s="25" t="s">
        <v>140</v>
      </c>
      <c r="D102" s="53">
        <v>15</v>
      </c>
      <c r="E102" s="69"/>
      <c r="F102" s="56">
        <v>15</v>
      </c>
      <c r="G102" s="136">
        <v>15</v>
      </c>
    </row>
    <row r="103" spans="1:7" ht="12.75">
      <c r="A103" s="1" t="s">
        <v>8</v>
      </c>
      <c r="C103" s="25" t="s">
        <v>518</v>
      </c>
      <c r="E103" s="69"/>
      <c r="G103" s="136">
        <v>3</v>
      </c>
    </row>
    <row r="104" spans="1:7" ht="12.75">
      <c r="A104" s="1" t="s">
        <v>2</v>
      </c>
      <c r="C104" s="25" t="s">
        <v>139</v>
      </c>
      <c r="D104" s="53">
        <v>4</v>
      </c>
      <c r="F104" s="56">
        <v>3</v>
      </c>
      <c r="G104" s="136">
        <v>4</v>
      </c>
    </row>
    <row r="105" spans="1:7" ht="12.75">
      <c r="A105" s="1" t="s">
        <v>323</v>
      </c>
      <c r="C105" s="25" t="s">
        <v>141</v>
      </c>
      <c r="D105" s="53">
        <v>0</v>
      </c>
      <c r="F105" s="56">
        <v>4</v>
      </c>
      <c r="G105" s="136">
        <v>4</v>
      </c>
    </row>
    <row r="106" spans="1:7" ht="12.75">
      <c r="A106" s="1" t="s">
        <v>180</v>
      </c>
      <c r="C106" s="25" t="s">
        <v>139</v>
      </c>
      <c r="D106" s="53">
        <v>2</v>
      </c>
      <c r="F106" s="56">
        <v>2</v>
      </c>
      <c r="G106" s="136">
        <v>2</v>
      </c>
    </row>
    <row r="107" spans="1:7" ht="12.75">
      <c r="A107" s="1" t="s">
        <v>3</v>
      </c>
      <c r="C107" s="25" t="s">
        <v>142</v>
      </c>
      <c r="D107" s="53">
        <v>10</v>
      </c>
      <c r="E107" s="69"/>
      <c r="F107" s="56">
        <v>9</v>
      </c>
      <c r="G107" s="136">
        <v>10</v>
      </c>
    </row>
    <row r="108" spans="1:7" ht="12.75">
      <c r="A108" s="1" t="s">
        <v>379</v>
      </c>
      <c r="C108" s="25" t="s">
        <v>139</v>
      </c>
      <c r="D108" s="53">
        <v>2</v>
      </c>
      <c r="E108" s="69"/>
      <c r="F108" s="56">
        <v>2</v>
      </c>
      <c r="G108" s="136">
        <v>2</v>
      </c>
    </row>
    <row r="109" spans="1:7" ht="12.75">
      <c r="A109" s="1" t="s">
        <v>459</v>
      </c>
      <c r="B109" s="48"/>
      <c r="C109" s="25" t="s">
        <v>140</v>
      </c>
      <c r="D109" s="53">
        <v>6</v>
      </c>
      <c r="E109" s="69"/>
      <c r="F109" s="56">
        <v>5</v>
      </c>
      <c r="G109" s="136">
        <v>0</v>
      </c>
    </row>
    <row r="110" spans="1:7" ht="12.75">
      <c r="A110" s="1" t="s">
        <v>332</v>
      </c>
      <c r="C110" s="25" t="s">
        <v>138</v>
      </c>
      <c r="D110" s="53">
        <v>4</v>
      </c>
      <c r="E110" s="69"/>
      <c r="F110" s="56">
        <v>4</v>
      </c>
      <c r="G110" s="136">
        <v>6</v>
      </c>
    </row>
    <row r="111" spans="1:7" ht="12.75">
      <c r="A111" s="1" t="s">
        <v>51</v>
      </c>
      <c r="B111" s="25"/>
      <c r="C111" s="25" t="s">
        <v>141</v>
      </c>
      <c r="D111" s="53">
        <v>4</v>
      </c>
      <c r="E111" s="86"/>
      <c r="F111" s="56">
        <v>5</v>
      </c>
      <c r="G111" s="136">
        <v>4</v>
      </c>
    </row>
    <row r="112" spans="1:7" ht="12.75">
      <c r="A112" s="1" t="s">
        <v>573</v>
      </c>
      <c r="C112" t="s">
        <v>139</v>
      </c>
      <c r="D112" s="53">
        <v>13</v>
      </c>
      <c r="E112" s="69"/>
      <c r="F112" s="56">
        <v>10</v>
      </c>
      <c r="G112" s="136">
        <v>8</v>
      </c>
    </row>
    <row r="113" spans="1:7" ht="12.75">
      <c r="A113" s="30" t="s">
        <v>60</v>
      </c>
      <c r="B113"/>
      <c r="C113" s="70" t="s">
        <v>471</v>
      </c>
      <c r="E113" s="49"/>
      <c r="F113" s="154">
        <f>SUM(F99:F112)</f>
        <v>81</v>
      </c>
      <c r="G113" s="66">
        <f>SUM(G99:G112)</f>
        <v>80</v>
      </c>
    </row>
    <row r="114" spans="1:7" ht="12.75">
      <c r="A114" s="28"/>
      <c r="C114" s="9" t="s">
        <v>635</v>
      </c>
      <c r="D114" s="53">
        <f>SUM(D99:D112)</f>
        <v>83</v>
      </c>
      <c r="E114" s="53" t="s">
        <v>322</v>
      </c>
      <c r="F114" s="53">
        <f>F113-D114</f>
        <v>-2</v>
      </c>
      <c r="G114" s="136">
        <f>G113-F113</f>
        <v>-1</v>
      </c>
    </row>
    <row r="115" spans="1:5" ht="12.75">
      <c r="A115" s="28"/>
      <c r="E115" s="49"/>
    </row>
    <row r="116" spans="1:7" ht="12.75">
      <c r="A116" s="29" t="s">
        <v>237</v>
      </c>
      <c r="C116" s="1" t="s">
        <v>15</v>
      </c>
      <c r="D116" s="54">
        <v>2009</v>
      </c>
      <c r="F116" s="119">
        <v>2010</v>
      </c>
      <c r="G116" s="136">
        <v>2011</v>
      </c>
    </row>
    <row r="117" spans="1:7" ht="12.75">
      <c r="A117" s="1" t="s">
        <v>25</v>
      </c>
      <c r="C117" t="s">
        <v>150</v>
      </c>
      <c r="D117" s="53">
        <v>3</v>
      </c>
      <c r="F117" s="56">
        <v>4</v>
      </c>
      <c r="G117" s="136">
        <v>4</v>
      </c>
    </row>
    <row r="118" spans="1:7" ht="12.75">
      <c r="A118" s="1" t="s">
        <v>25</v>
      </c>
      <c r="C118" s="64" t="s">
        <v>467</v>
      </c>
      <c r="F118" s="56">
        <v>2</v>
      </c>
      <c r="G118" s="136">
        <v>0</v>
      </c>
    </row>
    <row r="119" spans="1:7" ht="12.75">
      <c r="A119" s="1" t="s">
        <v>465</v>
      </c>
      <c r="C119" s="25" t="s">
        <v>151</v>
      </c>
      <c r="D119" s="53">
        <v>3</v>
      </c>
      <c r="F119" s="56">
        <v>3</v>
      </c>
      <c r="G119" s="136">
        <v>0</v>
      </c>
    </row>
    <row r="120" spans="1:7" ht="12.75">
      <c r="A120" s="1" t="s">
        <v>267</v>
      </c>
      <c r="C120" s="25" t="s">
        <v>151</v>
      </c>
      <c r="G120" s="136">
        <v>2</v>
      </c>
    </row>
    <row r="121" spans="1:7" ht="12.75">
      <c r="A121" s="1" t="s">
        <v>2</v>
      </c>
      <c r="C121" s="25" t="s">
        <v>151</v>
      </c>
      <c r="D121" s="53">
        <v>8</v>
      </c>
      <c r="F121" s="56">
        <v>9</v>
      </c>
      <c r="G121" s="136">
        <v>8</v>
      </c>
    </row>
    <row r="122" spans="1:7" ht="12.75">
      <c r="A122" s="1" t="s">
        <v>2</v>
      </c>
      <c r="C122" s="25" t="s">
        <v>152</v>
      </c>
      <c r="D122" s="53">
        <v>3</v>
      </c>
      <c r="F122" s="56">
        <v>3</v>
      </c>
      <c r="G122" s="136">
        <v>3</v>
      </c>
    </row>
    <row r="123" spans="1:7" ht="12.75">
      <c r="A123" s="1" t="s">
        <v>2</v>
      </c>
      <c r="C123" s="25" t="s">
        <v>153</v>
      </c>
      <c r="D123" s="53">
        <v>2</v>
      </c>
      <c r="F123" s="56">
        <v>1</v>
      </c>
      <c r="G123" s="136">
        <v>2</v>
      </c>
    </row>
    <row r="124" spans="1:24" s="48" customFormat="1" ht="12.75">
      <c r="A124" s="1" t="s">
        <v>2</v>
      </c>
      <c r="B124" s="7"/>
      <c r="C124" s="25" t="s">
        <v>324</v>
      </c>
      <c r="D124" s="53">
        <v>1</v>
      </c>
      <c r="E124" s="51"/>
      <c r="F124" s="56">
        <v>2</v>
      </c>
      <c r="G124" s="136">
        <v>1</v>
      </c>
      <c r="H124" s="51"/>
      <c r="K124" s="49"/>
      <c r="L124" s="54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162"/>
    </row>
    <row r="125" spans="1:7" ht="12.75">
      <c r="A125" s="213" t="s">
        <v>563</v>
      </c>
      <c r="B125" s="48"/>
      <c r="C125" s="25" t="s">
        <v>378</v>
      </c>
      <c r="F125" s="56">
        <v>2</v>
      </c>
      <c r="G125" s="136">
        <v>2</v>
      </c>
    </row>
    <row r="126" spans="1:7" ht="12.75">
      <c r="A126" s="1" t="s">
        <v>576</v>
      </c>
      <c r="C126" s="25" t="s">
        <v>238</v>
      </c>
      <c r="D126" s="53">
        <v>4</v>
      </c>
      <c r="F126" s="56">
        <v>2</v>
      </c>
      <c r="G126" s="136">
        <v>2</v>
      </c>
    </row>
    <row r="127" spans="1:7" ht="12.75">
      <c r="A127" s="213" t="s">
        <v>564</v>
      </c>
      <c r="C127" s="25" t="s">
        <v>239</v>
      </c>
      <c r="D127" s="53">
        <v>4</v>
      </c>
      <c r="F127" s="56">
        <v>0</v>
      </c>
      <c r="G127" s="136">
        <v>0</v>
      </c>
    </row>
    <row r="128" spans="1:7" ht="12.75">
      <c r="A128" s="1" t="s">
        <v>442</v>
      </c>
      <c r="C128" s="25" t="s">
        <v>151</v>
      </c>
      <c r="D128" s="53">
        <v>3</v>
      </c>
      <c r="F128" s="56">
        <v>2</v>
      </c>
      <c r="G128" s="136">
        <v>4</v>
      </c>
    </row>
    <row r="129" spans="1:7" ht="12.75">
      <c r="A129" s="1" t="s">
        <v>442</v>
      </c>
      <c r="C129" s="25" t="s">
        <v>384</v>
      </c>
      <c r="F129" s="56">
        <v>1</v>
      </c>
      <c r="G129" s="136">
        <v>2</v>
      </c>
    </row>
    <row r="130" spans="1:7" ht="12.75">
      <c r="A130" s="1" t="s">
        <v>9</v>
      </c>
      <c r="C130" s="25" t="s">
        <v>155</v>
      </c>
      <c r="D130" s="53">
        <v>0</v>
      </c>
      <c r="F130" s="56">
        <v>0</v>
      </c>
      <c r="G130" s="136">
        <v>0</v>
      </c>
    </row>
    <row r="131" spans="1:7" ht="12.75">
      <c r="A131" s="1" t="s">
        <v>433</v>
      </c>
      <c r="C131" s="25" t="s">
        <v>151</v>
      </c>
      <c r="D131" s="53">
        <v>2</v>
      </c>
      <c r="F131" s="56">
        <v>0</v>
      </c>
      <c r="G131" s="136">
        <v>0</v>
      </c>
    </row>
    <row r="132" spans="1:7" ht="12.75">
      <c r="A132" s="1" t="s">
        <v>459</v>
      </c>
      <c r="B132" s="48"/>
      <c r="C132" s="25" t="s">
        <v>151</v>
      </c>
      <c r="D132" s="53">
        <v>2</v>
      </c>
      <c r="F132" s="56">
        <v>2</v>
      </c>
      <c r="G132" s="136">
        <v>3</v>
      </c>
    </row>
    <row r="133" spans="1:7" ht="12.75">
      <c r="A133" s="1" t="s">
        <v>459</v>
      </c>
      <c r="B133" s="48"/>
      <c r="C133" s="25" t="s">
        <v>152</v>
      </c>
      <c r="D133" s="53">
        <v>5</v>
      </c>
      <c r="F133" s="56">
        <v>3</v>
      </c>
      <c r="G133" s="136">
        <v>5</v>
      </c>
    </row>
    <row r="134" spans="1:7" ht="12.75">
      <c r="A134" s="1" t="s">
        <v>459</v>
      </c>
      <c r="B134" s="48"/>
      <c r="C134" s="25" t="s">
        <v>457</v>
      </c>
      <c r="D134" s="53">
        <v>3</v>
      </c>
      <c r="F134" s="56">
        <v>4</v>
      </c>
      <c r="G134" s="136">
        <v>3</v>
      </c>
    </row>
    <row r="135" spans="1:7" ht="12.75">
      <c r="A135" s="213" t="s">
        <v>50</v>
      </c>
      <c r="C135" s="25" t="s">
        <v>639</v>
      </c>
      <c r="D135" s="53">
        <v>2</v>
      </c>
      <c r="F135" s="56">
        <v>2</v>
      </c>
      <c r="G135" s="136">
        <v>5</v>
      </c>
    </row>
    <row r="136" spans="1:7" ht="12.75">
      <c r="A136" s="1" t="s">
        <v>51</v>
      </c>
      <c r="B136" s="25"/>
      <c r="C136" s="25" t="s">
        <v>238</v>
      </c>
      <c r="D136" s="53">
        <v>3</v>
      </c>
      <c r="E136" s="56"/>
      <c r="F136" s="56">
        <v>3</v>
      </c>
      <c r="G136" s="136">
        <v>5</v>
      </c>
    </row>
    <row r="137" spans="1:7" ht="12.75">
      <c r="A137" s="1" t="s">
        <v>51</v>
      </c>
      <c r="B137" s="25"/>
      <c r="C137" s="25" t="s">
        <v>154</v>
      </c>
      <c r="D137" s="53">
        <v>3</v>
      </c>
      <c r="E137" s="56"/>
      <c r="F137" s="56">
        <v>3</v>
      </c>
      <c r="G137" s="136">
        <v>3</v>
      </c>
    </row>
    <row r="138" spans="1:7" ht="12.75">
      <c r="A138" s="1" t="s">
        <v>231</v>
      </c>
      <c r="C138" s="25" t="s">
        <v>152</v>
      </c>
      <c r="D138" s="53">
        <v>1</v>
      </c>
      <c r="F138" s="56">
        <v>0</v>
      </c>
      <c r="G138" s="136">
        <v>0</v>
      </c>
    </row>
    <row r="139" spans="1:7" ht="12.75">
      <c r="A139" s="1" t="s">
        <v>81</v>
      </c>
      <c r="C139" s="25" t="s">
        <v>153</v>
      </c>
      <c r="D139" s="53">
        <v>0</v>
      </c>
      <c r="F139" s="56">
        <v>0</v>
      </c>
      <c r="G139" s="136">
        <v>2</v>
      </c>
    </row>
    <row r="140" spans="1:7" ht="12.75">
      <c r="A140" s="30" t="s">
        <v>61</v>
      </c>
      <c r="B140"/>
      <c r="C140" s="70" t="s">
        <v>471</v>
      </c>
      <c r="F140" s="154">
        <f>SUM(F117:F138)</f>
        <v>48</v>
      </c>
      <c r="G140" s="66">
        <f>SUM(G117:G139)</f>
        <v>56</v>
      </c>
    </row>
    <row r="141" spans="1:7" ht="12.75">
      <c r="A141" s="28"/>
      <c r="C141" s="9" t="s">
        <v>635</v>
      </c>
      <c r="D141" s="53">
        <f>SUM(D117:D138)</f>
        <v>52</v>
      </c>
      <c r="E141" s="53" t="s">
        <v>322</v>
      </c>
      <c r="F141" s="53">
        <f>F140-D141</f>
        <v>-4</v>
      </c>
      <c r="G141" s="120">
        <f>G140-F140</f>
        <v>8</v>
      </c>
    </row>
    <row r="142" ht="12.75">
      <c r="A142" s="28"/>
    </row>
    <row r="143" spans="1:7" ht="12.75">
      <c r="A143" s="29" t="s">
        <v>242</v>
      </c>
      <c r="C143" s="1" t="s">
        <v>15</v>
      </c>
      <c r="D143" s="54">
        <v>2009</v>
      </c>
      <c r="F143" s="119">
        <v>2010</v>
      </c>
      <c r="G143" s="136">
        <v>2011</v>
      </c>
    </row>
    <row r="144" spans="1:7" ht="12.75">
      <c r="A144" s="1" t="s">
        <v>25</v>
      </c>
      <c r="C144" s="25" t="s">
        <v>10</v>
      </c>
      <c r="D144" s="53">
        <v>0</v>
      </c>
      <c r="F144" s="56">
        <v>2</v>
      </c>
      <c r="G144" s="136">
        <v>2</v>
      </c>
    </row>
    <row r="145" spans="1:7" ht="12.75">
      <c r="A145" s="1" t="s">
        <v>438</v>
      </c>
      <c r="C145" t="s">
        <v>10</v>
      </c>
      <c r="D145" s="53">
        <v>2</v>
      </c>
      <c r="F145" s="56">
        <v>0</v>
      </c>
      <c r="G145" s="136">
        <v>0</v>
      </c>
    </row>
    <row r="146" spans="1:7" ht="12.75">
      <c r="A146" s="1" t="s">
        <v>3</v>
      </c>
      <c r="C146" t="s">
        <v>10</v>
      </c>
      <c r="D146" s="53">
        <v>3</v>
      </c>
      <c r="F146" s="56">
        <v>5</v>
      </c>
      <c r="G146" s="136">
        <v>4</v>
      </c>
    </row>
    <row r="147" spans="1:7" ht="12.75">
      <c r="A147" s="213" t="s">
        <v>50</v>
      </c>
      <c r="C147" t="s">
        <v>52</v>
      </c>
      <c r="D147" s="53">
        <v>8</v>
      </c>
      <c r="F147" s="56">
        <v>8</v>
      </c>
      <c r="G147" s="136">
        <v>10</v>
      </c>
    </row>
    <row r="148" spans="1:7" ht="12.75">
      <c r="A148" s="1" t="s">
        <v>380</v>
      </c>
      <c r="C148" t="s">
        <v>10</v>
      </c>
      <c r="D148" s="53">
        <v>4</v>
      </c>
      <c r="F148" s="56">
        <v>5</v>
      </c>
      <c r="G148" s="136">
        <v>5</v>
      </c>
    </row>
    <row r="149" spans="1:7" ht="12.75">
      <c r="A149" s="1" t="s">
        <v>439</v>
      </c>
      <c r="C149" t="s">
        <v>10</v>
      </c>
      <c r="D149" s="53">
        <v>11</v>
      </c>
      <c r="F149" s="56">
        <v>13</v>
      </c>
      <c r="G149" s="136">
        <v>15</v>
      </c>
    </row>
    <row r="150" spans="1:7" ht="12.75">
      <c r="A150" s="1" t="s">
        <v>440</v>
      </c>
      <c r="B150" s="25"/>
      <c r="C150" s="25" t="s">
        <v>11</v>
      </c>
      <c r="D150" s="53">
        <v>4</v>
      </c>
      <c r="E150" s="56"/>
      <c r="F150" s="56">
        <v>3</v>
      </c>
      <c r="G150" s="136">
        <v>4</v>
      </c>
    </row>
    <row r="151" spans="1:7" ht="12.75">
      <c r="A151" s="1" t="s">
        <v>441</v>
      </c>
      <c r="B151" s="25"/>
      <c r="C151" s="25" t="s">
        <v>10</v>
      </c>
      <c r="D151" s="53">
        <v>5</v>
      </c>
      <c r="E151" s="56"/>
      <c r="F151" s="56">
        <v>5</v>
      </c>
      <c r="G151" s="136">
        <v>5</v>
      </c>
    </row>
    <row r="152" spans="1:7" ht="12.75">
      <c r="A152" s="1" t="s">
        <v>241</v>
      </c>
      <c r="C152" t="s">
        <v>10</v>
      </c>
      <c r="D152" s="53">
        <v>4</v>
      </c>
      <c r="F152" s="56">
        <v>4</v>
      </c>
      <c r="G152" s="136">
        <v>4</v>
      </c>
    </row>
    <row r="153" spans="1:7" ht="12.75">
      <c r="A153" s="30" t="s">
        <v>62</v>
      </c>
      <c r="B153"/>
      <c r="C153" s="70" t="s">
        <v>471</v>
      </c>
      <c r="F153" s="154">
        <f>SUM(F144:F152)</f>
        <v>45</v>
      </c>
      <c r="G153" s="66">
        <f>SUM(G144:G152)</f>
        <v>49</v>
      </c>
    </row>
    <row r="154" spans="1:7" ht="12.75">
      <c r="A154" s="28"/>
      <c r="C154" s="9" t="s">
        <v>635</v>
      </c>
      <c r="D154" s="53">
        <f>SUM(D144:D152)</f>
        <v>41</v>
      </c>
      <c r="E154" s="3" t="s">
        <v>322</v>
      </c>
      <c r="F154" s="56">
        <f>F153-D154</f>
        <v>4</v>
      </c>
      <c r="G154" s="120">
        <f>G153-F153</f>
        <v>4</v>
      </c>
    </row>
    <row r="155" spans="1:5" ht="12.75">
      <c r="A155" s="28"/>
      <c r="C155" s="8"/>
      <c r="E155" s="3"/>
    </row>
    <row r="156" spans="1:24" s="48" customFormat="1" ht="12.75">
      <c r="A156" s="29" t="s">
        <v>243</v>
      </c>
      <c r="B156" s="7"/>
      <c r="C156" s="1" t="s">
        <v>96</v>
      </c>
      <c r="D156" s="54">
        <v>2009</v>
      </c>
      <c r="E156" s="51"/>
      <c r="F156" s="119">
        <v>2010</v>
      </c>
      <c r="G156" s="136">
        <v>2011</v>
      </c>
      <c r="H156" s="51"/>
      <c r="K156" s="49"/>
      <c r="L156" s="54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162"/>
    </row>
    <row r="157" spans="1:24" s="50" customFormat="1" ht="12.75">
      <c r="A157" s="1" t="s">
        <v>247</v>
      </c>
      <c r="B157" s="48"/>
      <c r="C157" s="25" t="s">
        <v>248</v>
      </c>
      <c r="D157" s="53">
        <v>3</v>
      </c>
      <c r="E157" s="51"/>
      <c r="F157" s="56">
        <v>4</v>
      </c>
      <c r="G157" s="136">
        <v>3</v>
      </c>
      <c r="H157" s="49"/>
      <c r="K157" s="49"/>
      <c r="L157" s="54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162"/>
    </row>
    <row r="158" spans="1:24" s="50" customFormat="1" ht="12.75">
      <c r="A158" s="1" t="s">
        <v>25</v>
      </c>
      <c r="B158" s="48"/>
      <c r="C158" s="25" t="s">
        <v>158</v>
      </c>
      <c r="D158" s="53">
        <v>4</v>
      </c>
      <c r="E158" s="51"/>
      <c r="F158" s="56">
        <v>6</v>
      </c>
      <c r="G158" s="136">
        <v>6</v>
      </c>
      <c r="H158" s="49"/>
      <c r="K158" s="49"/>
      <c r="L158" s="54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162"/>
    </row>
    <row r="159" spans="1:24" s="50" customFormat="1" ht="12.75">
      <c r="A159" s="1" t="s">
        <v>25</v>
      </c>
      <c r="B159" s="48"/>
      <c r="C159" s="25" t="s">
        <v>354</v>
      </c>
      <c r="D159" s="53">
        <v>1</v>
      </c>
      <c r="E159" s="51"/>
      <c r="F159" s="56">
        <v>2</v>
      </c>
      <c r="G159" s="136">
        <v>1</v>
      </c>
      <c r="H159" s="49"/>
      <c r="K159" s="49"/>
      <c r="L159" s="54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162"/>
    </row>
    <row r="160" spans="1:24" s="50" customFormat="1" ht="12.75">
      <c r="A160" s="25" t="s">
        <v>449</v>
      </c>
      <c r="B160" s="48"/>
      <c r="C160" s="25" t="s">
        <v>375</v>
      </c>
      <c r="D160" s="53"/>
      <c r="E160" s="51"/>
      <c r="F160" s="56">
        <v>1</v>
      </c>
      <c r="G160" s="136">
        <v>1</v>
      </c>
      <c r="H160" s="49"/>
      <c r="K160" s="49"/>
      <c r="L160" s="54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162"/>
    </row>
    <row r="161" spans="1:24" s="50" customFormat="1" ht="12.75">
      <c r="A161" s="1" t="s">
        <v>465</v>
      </c>
      <c r="B161" s="48"/>
      <c r="C161" s="25" t="s">
        <v>516</v>
      </c>
      <c r="D161" s="53"/>
      <c r="E161" s="51"/>
      <c r="F161" s="56"/>
      <c r="G161" s="136">
        <v>3</v>
      </c>
      <c r="H161" s="49"/>
      <c r="K161" s="49"/>
      <c r="L161" s="54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162"/>
    </row>
    <row r="162" spans="1:24" s="50" customFormat="1" ht="12.75">
      <c r="A162" s="1" t="s">
        <v>465</v>
      </c>
      <c r="B162" s="48"/>
      <c r="C162" s="25" t="s">
        <v>157</v>
      </c>
      <c r="D162" s="53">
        <v>3</v>
      </c>
      <c r="E162" s="51"/>
      <c r="F162" s="56">
        <v>2</v>
      </c>
      <c r="G162" s="136">
        <v>0</v>
      </c>
      <c r="H162" s="49"/>
      <c r="K162" s="49"/>
      <c r="L162" s="54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162"/>
    </row>
    <row r="163" spans="1:24" s="50" customFormat="1" ht="12.75">
      <c r="A163" s="1" t="s">
        <v>8</v>
      </c>
      <c r="B163" s="48"/>
      <c r="C163" s="25" t="s">
        <v>158</v>
      </c>
      <c r="D163" s="53">
        <v>5</v>
      </c>
      <c r="E163" s="51"/>
      <c r="F163" s="56">
        <v>5</v>
      </c>
      <c r="G163" s="136">
        <v>4</v>
      </c>
      <c r="H163" s="49"/>
      <c r="K163" s="49"/>
      <c r="L163" s="54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162"/>
    </row>
    <row r="164" spans="1:24" s="50" customFormat="1" ht="12.75">
      <c r="A164" s="1" t="s">
        <v>8</v>
      </c>
      <c r="B164" s="48"/>
      <c r="C164" s="25" t="s">
        <v>263</v>
      </c>
      <c r="D164" s="53"/>
      <c r="E164" s="51"/>
      <c r="F164" s="56"/>
      <c r="G164" s="136">
        <v>1</v>
      </c>
      <c r="H164" s="49"/>
      <c r="K164" s="49"/>
      <c r="L164" s="54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162"/>
    </row>
    <row r="165" spans="1:24" s="50" customFormat="1" ht="12.75">
      <c r="A165" s="1" t="s">
        <v>2</v>
      </c>
      <c r="B165" s="48"/>
      <c r="C165" s="25" t="s">
        <v>158</v>
      </c>
      <c r="D165" s="53">
        <v>2</v>
      </c>
      <c r="E165" s="155">
        <v>1</v>
      </c>
      <c r="F165" s="154">
        <v>0</v>
      </c>
      <c r="G165" s="136">
        <v>2</v>
      </c>
      <c r="H165" s="49"/>
      <c r="K165" s="49"/>
      <c r="L165" s="54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162"/>
    </row>
    <row r="166" spans="1:24" s="48" customFormat="1" ht="12.75">
      <c r="A166" s="1" t="s">
        <v>2</v>
      </c>
      <c r="C166" s="25" t="s">
        <v>249</v>
      </c>
      <c r="D166" s="53">
        <v>2</v>
      </c>
      <c r="E166" s="155"/>
      <c r="F166" s="154">
        <v>2</v>
      </c>
      <c r="G166" s="136">
        <v>0</v>
      </c>
      <c r="H166" s="51"/>
      <c r="K166" s="49"/>
      <c r="L166" s="54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162"/>
    </row>
    <row r="167" spans="1:7" ht="12.75">
      <c r="A167" s="1" t="s">
        <v>435</v>
      </c>
      <c r="B167" s="48"/>
      <c r="C167" s="25" t="s">
        <v>159</v>
      </c>
      <c r="D167" s="53">
        <v>3</v>
      </c>
      <c r="E167" s="155">
        <v>1</v>
      </c>
      <c r="F167" s="154">
        <v>3</v>
      </c>
      <c r="G167" s="136">
        <v>3</v>
      </c>
    </row>
    <row r="168" spans="1:7" ht="12.75">
      <c r="A168" s="1" t="s">
        <v>94</v>
      </c>
      <c r="C168" s="25" t="s">
        <v>158</v>
      </c>
      <c r="D168" s="53">
        <v>4</v>
      </c>
      <c r="F168" s="56">
        <v>3</v>
      </c>
      <c r="G168" s="136">
        <v>3</v>
      </c>
    </row>
    <row r="169" spans="1:7" ht="12.75">
      <c r="A169" s="1" t="s">
        <v>436</v>
      </c>
      <c r="C169" s="25" t="s">
        <v>157</v>
      </c>
      <c r="D169" s="53">
        <v>2</v>
      </c>
      <c r="F169" s="56">
        <v>2</v>
      </c>
      <c r="G169" s="136">
        <v>2</v>
      </c>
    </row>
    <row r="170" spans="1:7" ht="12.75">
      <c r="A170" s="1" t="s">
        <v>459</v>
      </c>
      <c r="B170" s="48"/>
      <c r="C170" s="25" t="s">
        <v>12</v>
      </c>
      <c r="D170" s="53">
        <v>3</v>
      </c>
      <c r="F170" s="56">
        <v>2</v>
      </c>
      <c r="G170" s="136">
        <v>2</v>
      </c>
    </row>
    <row r="171" spans="1:24" s="48" customFormat="1" ht="12.75">
      <c r="A171" s="1" t="s">
        <v>459</v>
      </c>
      <c r="C171" s="25" t="s">
        <v>263</v>
      </c>
      <c r="D171" s="53">
        <v>1</v>
      </c>
      <c r="E171" s="51"/>
      <c r="F171" s="56">
        <v>1</v>
      </c>
      <c r="G171" s="136">
        <v>1</v>
      </c>
      <c r="H171" s="51"/>
      <c r="K171" s="49"/>
      <c r="L171" s="54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162"/>
    </row>
    <row r="172" spans="1:24" s="48" customFormat="1" ht="12.75">
      <c r="A172" s="213" t="s">
        <v>565</v>
      </c>
      <c r="C172" s="25" t="s">
        <v>263</v>
      </c>
      <c r="D172" s="53">
        <v>2</v>
      </c>
      <c r="E172" s="51"/>
      <c r="F172" s="56">
        <v>2</v>
      </c>
      <c r="G172" s="136">
        <v>3</v>
      </c>
      <c r="H172" s="51"/>
      <c r="K172" s="49"/>
      <c r="L172" s="54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162"/>
    </row>
    <row r="173" spans="1:24" s="48" customFormat="1" ht="12.75">
      <c r="A173" s="1" t="s">
        <v>437</v>
      </c>
      <c r="C173" s="25" t="s">
        <v>42</v>
      </c>
      <c r="D173" s="53">
        <v>4</v>
      </c>
      <c r="E173" s="51"/>
      <c r="F173" s="56">
        <v>4</v>
      </c>
      <c r="G173" s="136">
        <v>5</v>
      </c>
      <c r="H173" s="51"/>
      <c r="K173" s="49"/>
      <c r="L173" s="54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162"/>
    </row>
    <row r="174" spans="1:24" s="50" customFormat="1" ht="12.75">
      <c r="A174" s="1" t="s">
        <v>437</v>
      </c>
      <c r="B174" s="48"/>
      <c r="C174" s="25" t="s">
        <v>325</v>
      </c>
      <c r="D174" s="53"/>
      <c r="E174" s="51"/>
      <c r="F174" s="56">
        <v>2</v>
      </c>
      <c r="G174" s="136">
        <v>2</v>
      </c>
      <c r="H174" s="49"/>
      <c r="K174" s="49"/>
      <c r="L174" s="54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162"/>
    </row>
    <row r="175" spans="1:24" s="50" customFormat="1" ht="12.75">
      <c r="A175" s="1" t="s">
        <v>95</v>
      </c>
      <c r="C175" s="25" t="s">
        <v>44</v>
      </c>
      <c r="D175" s="54">
        <v>3</v>
      </c>
      <c r="E175" s="49"/>
      <c r="F175" s="56">
        <v>4</v>
      </c>
      <c r="G175" s="136">
        <v>3</v>
      </c>
      <c r="H175" s="49"/>
      <c r="K175" s="49"/>
      <c r="L175" s="54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162"/>
    </row>
    <row r="176" spans="1:24" s="50" customFormat="1" ht="12.75">
      <c r="A176" s="1" t="s">
        <v>95</v>
      </c>
      <c r="C176" s="25" t="s">
        <v>13</v>
      </c>
      <c r="D176" s="54">
        <v>4</v>
      </c>
      <c r="E176" s="49"/>
      <c r="F176" s="56">
        <v>2</v>
      </c>
      <c r="G176" s="136">
        <v>3</v>
      </c>
      <c r="H176" s="49"/>
      <c r="K176" s="49"/>
      <c r="L176" s="54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162"/>
    </row>
    <row r="177" spans="1:24" s="50" customFormat="1" ht="12.75">
      <c r="A177" s="1" t="s">
        <v>95</v>
      </c>
      <c r="C177" s="25" t="s">
        <v>186</v>
      </c>
      <c r="D177" s="54">
        <v>6</v>
      </c>
      <c r="E177" s="49"/>
      <c r="F177" s="56">
        <v>1</v>
      </c>
      <c r="G177" s="136">
        <v>4</v>
      </c>
      <c r="H177" s="49"/>
      <c r="K177" s="49"/>
      <c r="L177" s="54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162"/>
    </row>
    <row r="178" spans="1:24" s="50" customFormat="1" ht="12.75">
      <c r="A178" s="1" t="s">
        <v>95</v>
      </c>
      <c r="C178" s="25" t="s">
        <v>370</v>
      </c>
      <c r="D178" s="54">
        <v>0</v>
      </c>
      <c r="E178" s="49"/>
      <c r="F178" s="56">
        <v>1</v>
      </c>
      <c r="G178" s="136">
        <v>0</v>
      </c>
      <c r="H178" s="49"/>
      <c r="K178" s="49"/>
      <c r="L178" s="54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162"/>
    </row>
    <row r="179" spans="1:24" s="50" customFormat="1" ht="12.75">
      <c r="A179" s="1" t="s">
        <v>95</v>
      </c>
      <c r="C179" s="25" t="s">
        <v>371</v>
      </c>
      <c r="D179" s="54">
        <v>0</v>
      </c>
      <c r="E179" s="49"/>
      <c r="F179" s="56">
        <v>2</v>
      </c>
      <c r="G179" s="136">
        <v>1</v>
      </c>
      <c r="H179" s="49"/>
      <c r="K179" s="49"/>
      <c r="L179" s="54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162"/>
    </row>
    <row r="180" spans="1:24" s="48" customFormat="1" ht="12.75">
      <c r="A180" s="1" t="s">
        <v>95</v>
      </c>
      <c r="B180" s="50"/>
      <c r="C180" s="25" t="s">
        <v>372</v>
      </c>
      <c r="D180" s="54">
        <v>0</v>
      </c>
      <c r="E180" s="49"/>
      <c r="F180" s="56">
        <v>1</v>
      </c>
      <c r="G180" s="136">
        <v>1</v>
      </c>
      <c r="H180" s="51"/>
      <c r="K180" s="49"/>
      <c r="L180" s="54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162"/>
    </row>
    <row r="181" spans="1:24" s="48" customFormat="1" ht="12.75">
      <c r="A181" s="1" t="s">
        <v>51</v>
      </c>
      <c r="B181" s="25"/>
      <c r="C181" s="25" t="s">
        <v>157</v>
      </c>
      <c r="D181" s="53">
        <v>2</v>
      </c>
      <c r="E181" s="56"/>
      <c r="F181" s="56">
        <v>0</v>
      </c>
      <c r="G181" s="136">
        <v>0</v>
      </c>
      <c r="H181" s="51"/>
      <c r="K181" s="49"/>
      <c r="L181" s="54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162"/>
    </row>
    <row r="182" spans="1:24" s="48" customFormat="1" ht="12.75">
      <c r="A182" s="1" t="s">
        <v>51</v>
      </c>
      <c r="B182" s="25"/>
      <c r="C182" s="25" t="s">
        <v>13</v>
      </c>
      <c r="D182" s="53">
        <v>1</v>
      </c>
      <c r="E182" s="56"/>
      <c r="F182" s="56">
        <v>0</v>
      </c>
      <c r="G182" s="136">
        <v>0</v>
      </c>
      <c r="H182" s="51"/>
      <c r="K182" s="49"/>
      <c r="L182" s="54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162"/>
    </row>
    <row r="183" spans="1:24" s="48" customFormat="1" ht="12.75">
      <c r="A183" s="1" t="s">
        <v>330</v>
      </c>
      <c r="C183" s="25" t="s">
        <v>329</v>
      </c>
      <c r="D183" s="53"/>
      <c r="E183" s="51"/>
      <c r="F183" s="56">
        <v>2</v>
      </c>
      <c r="G183" s="136">
        <v>6</v>
      </c>
      <c r="H183" s="51"/>
      <c r="K183" s="49"/>
      <c r="L183" s="54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162"/>
    </row>
    <row r="184" spans="1:7" ht="12.75">
      <c r="A184" s="1" t="s">
        <v>319</v>
      </c>
      <c r="B184" s="48"/>
      <c r="C184" s="25" t="s">
        <v>187</v>
      </c>
      <c r="D184" s="53">
        <v>7</v>
      </c>
      <c r="E184" s="155">
        <v>7</v>
      </c>
      <c r="F184" s="154">
        <v>2</v>
      </c>
      <c r="G184" s="136">
        <v>7</v>
      </c>
    </row>
    <row r="185" spans="1:7" ht="12.75">
      <c r="A185" s="30" t="s">
        <v>63</v>
      </c>
      <c r="B185"/>
      <c r="C185" s="70" t="s">
        <v>471</v>
      </c>
      <c r="E185" s="155"/>
      <c r="F185" s="154">
        <f>SUM(F157:F184)</f>
        <v>56</v>
      </c>
      <c r="G185" s="66">
        <f>SUM(G157:G184)</f>
        <v>67</v>
      </c>
    </row>
    <row r="186" spans="1:7" ht="12.75">
      <c r="A186" s="28"/>
      <c r="C186" s="9" t="s">
        <v>635</v>
      </c>
      <c r="D186" s="53">
        <f>SUM(D157:D184)</f>
        <v>62</v>
      </c>
      <c r="E186" s="156" t="s">
        <v>322</v>
      </c>
      <c r="F186" s="156">
        <f>F185-D186</f>
        <v>-6</v>
      </c>
      <c r="G186" s="136">
        <f>G185-F185</f>
        <v>11</v>
      </c>
    </row>
    <row r="187" ht="12.75">
      <c r="A187" s="28"/>
    </row>
    <row r="188" spans="1:24" s="48" customFormat="1" ht="12.75">
      <c r="A188" s="29" t="s">
        <v>245</v>
      </c>
      <c r="B188" s="7"/>
      <c r="C188" s="1" t="s">
        <v>15</v>
      </c>
      <c r="D188" s="54">
        <v>2009</v>
      </c>
      <c r="E188" s="51"/>
      <c r="F188" s="56"/>
      <c r="G188" s="136">
        <v>2011</v>
      </c>
      <c r="H188" s="51"/>
      <c r="K188" s="49"/>
      <c r="L188" s="54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162"/>
    </row>
    <row r="189" spans="1:24" s="50" customFormat="1" ht="12.75">
      <c r="A189" s="1" t="s">
        <v>629</v>
      </c>
      <c r="B189" s="48"/>
      <c r="C189" s="25" t="s">
        <v>246</v>
      </c>
      <c r="D189" s="53">
        <v>2</v>
      </c>
      <c r="E189" s="51"/>
      <c r="F189" s="56">
        <v>2</v>
      </c>
      <c r="G189" s="136">
        <v>6</v>
      </c>
      <c r="H189" s="49"/>
      <c r="K189" s="49"/>
      <c r="L189" s="54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162"/>
    </row>
    <row r="190" spans="1:24" s="48" customFormat="1" ht="12.75">
      <c r="A190" s="1" t="s">
        <v>630</v>
      </c>
      <c r="B190" s="50"/>
      <c r="C190" s="25" t="s">
        <v>246</v>
      </c>
      <c r="D190" s="54">
        <v>0</v>
      </c>
      <c r="E190" s="49"/>
      <c r="F190" s="56">
        <v>1</v>
      </c>
      <c r="G190" s="136">
        <v>4</v>
      </c>
      <c r="H190" s="51"/>
      <c r="K190" s="49"/>
      <c r="L190" s="54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162"/>
    </row>
    <row r="191" spans="1:24" s="48" customFormat="1" ht="12.75">
      <c r="A191" s="1" t="s">
        <v>25</v>
      </c>
      <c r="B191" s="50"/>
      <c r="C191" s="25" t="s">
        <v>246</v>
      </c>
      <c r="D191" s="54"/>
      <c r="E191" s="49"/>
      <c r="F191" s="56"/>
      <c r="G191" s="136">
        <v>1</v>
      </c>
      <c r="H191" s="51"/>
      <c r="K191" s="49"/>
      <c r="L191" s="54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162"/>
    </row>
    <row r="192" spans="1:7" ht="12.75">
      <c r="A192" s="1" t="s">
        <v>465</v>
      </c>
      <c r="B192" s="48"/>
      <c r="C192" s="25" t="s">
        <v>246</v>
      </c>
      <c r="D192" s="53">
        <v>2</v>
      </c>
      <c r="E192" s="67">
        <v>1</v>
      </c>
      <c r="F192" s="56">
        <v>5</v>
      </c>
      <c r="G192" s="136">
        <v>6</v>
      </c>
    </row>
    <row r="193" spans="1:7" ht="12.75">
      <c r="A193" s="213" t="s">
        <v>564</v>
      </c>
      <c r="C193" s="25" t="s">
        <v>640</v>
      </c>
      <c r="E193" s="67"/>
      <c r="F193" s="56">
        <v>3</v>
      </c>
      <c r="G193" s="136">
        <v>3</v>
      </c>
    </row>
    <row r="194" spans="1:24" s="48" customFormat="1" ht="12.75">
      <c r="A194" s="1" t="s">
        <v>2</v>
      </c>
      <c r="B194" s="7"/>
      <c r="C194" s="25" t="s">
        <v>246</v>
      </c>
      <c r="D194" s="53"/>
      <c r="E194" s="67"/>
      <c r="F194" s="56">
        <v>2</v>
      </c>
      <c r="G194" s="136">
        <v>4</v>
      </c>
      <c r="H194" s="51"/>
      <c r="K194" s="49"/>
      <c r="L194" s="54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162"/>
    </row>
    <row r="195" spans="1:7" ht="12.75">
      <c r="A195" s="1" t="s">
        <v>631</v>
      </c>
      <c r="B195" s="48"/>
      <c r="C195" s="25" t="s">
        <v>14</v>
      </c>
      <c r="D195" s="53">
        <v>1</v>
      </c>
      <c r="F195" s="56">
        <v>0</v>
      </c>
      <c r="G195" s="136">
        <v>0</v>
      </c>
    </row>
    <row r="196" spans="1:7" ht="12.75">
      <c r="A196" s="1" t="s">
        <v>323</v>
      </c>
      <c r="B196" s="48"/>
      <c r="C196" s="25" t="s">
        <v>246</v>
      </c>
      <c r="D196" s="53">
        <v>0</v>
      </c>
      <c r="F196" s="56">
        <v>0</v>
      </c>
      <c r="G196" s="136">
        <v>3</v>
      </c>
    </row>
    <row r="197" spans="1:7" ht="12.75">
      <c r="A197" s="1" t="s">
        <v>3</v>
      </c>
      <c r="C197" s="25" t="s">
        <v>246</v>
      </c>
      <c r="D197" s="53">
        <v>2</v>
      </c>
      <c r="F197" s="56">
        <v>4</v>
      </c>
      <c r="G197" s="136">
        <v>4</v>
      </c>
    </row>
    <row r="198" spans="1:24" s="48" customFormat="1" ht="12.75">
      <c r="A198" s="213" t="s">
        <v>50</v>
      </c>
      <c r="C198" s="25" t="s">
        <v>641</v>
      </c>
      <c r="D198" s="53">
        <v>6</v>
      </c>
      <c r="E198" s="51"/>
      <c r="F198" s="56">
        <v>4</v>
      </c>
      <c r="G198" s="136">
        <v>5</v>
      </c>
      <c r="H198" s="51"/>
      <c r="K198" s="49"/>
      <c r="L198" s="54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162"/>
    </row>
    <row r="199" spans="1:24" s="48" customFormat="1" ht="12.75">
      <c r="A199" s="213" t="s">
        <v>50</v>
      </c>
      <c r="C199" s="25" t="s">
        <v>326</v>
      </c>
      <c r="D199" s="53"/>
      <c r="E199" s="51"/>
      <c r="F199" s="56">
        <v>0</v>
      </c>
      <c r="G199" s="136">
        <v>0</v>
      </c>
      <c r="H199" s="51"/>
      <c r="K199" s="49"/>
      <c r="L199" s="54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162"/>
    </row>
    <row r="200" spans="1:24" s="48" customFormat="1" ht="12.75">
      <c r="A200" s="1" t="s">
        <v>51</v>
      </c>
      <c r="B200" s="25"/>
      <c r="C200" s="25" t="s">
        <v>356</v>
      </c>
      <c r="D200" s="53">
        <v>2</v>
      </c>
      <c r="E200" s="56"/>
      <c r="F200" s="56">
        <v>2</v>
      </c>
      <c r="G200" s="136">
        <v>2</v>
      </c>
      <c r="H200" s="51"/>
      <c r="K200" s="49"/>
      <c r="L200" s="54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162"/>
    </row>
    <row r="201" spans="1:7" ht="12.75">
      <c r="A201" s="1" t="s">
        <v>51</v>
      </c>
      <c r="B201" s="25"/>
      <c r="C201" s="25" t="s">
        <v>357</v>
      </c>
      <c r="E201" s="56"/>
      <c r="F201" s="56">
        <v>1</v>
      </c>
      <c r="G201" s="136">
        <v>1</v>
      </c>
    </row>
    <row r="202" spans="1:7" ht="12.75">
      <c r="A202" s="30" t="s">
        <v>64</v>
      </c>
      <c r="B202"/>
      <c r="C202" s="70" t="s">
        <v>471</v>
      </c>
      <c r="F202" s="154">
        <f>SUM(F189:F201)</f>
        <v>24</v>
      </c>
      <c r="G202" s="66">
        <f>SUM(G189:G201)</f>
        <v>39</v>
      </c>
    </row>
    <row r="203" spans="1:7" ht="12.75">
      <c r="A203" s="28"/>
      <c r="C203" s="9" t="s">
        <v>635</v>
      </c>
      <c r="D203" s="53">
        <f>SUM(D189:D201)</f>
        <v>15</v>
      </c>
      <c r="E203" s="3" t="s">
        <v>322</v>
      </c>
      <c r="F203" s="56">
        <f>F202-D203</f>
        <v>9</v>
      </c>
      <c r="G203" s="120">
        <f>G202-F202</f>
        <v>15</v>
      </c>
    </row>
    <row r="204" ht="12.75">
      <c r="A204" s="29" t="s">
        <v>244</v>
      </c>
    </row>
    <row r="205" spans="1:7" ht="12.75">
      <c r="A205" s="26"/>
      <c r="D205" s="54">
        <v>2009</v>
      </c>
      <c r="F205" s="119">
        <v>2010</v>
      </c>
      <c r="G205" s="136">
        <v>2011</v>
      </c>
    </row>
    <row r="206" spans="1:7" ht="12.75">
      <c r="A206" s="1" t="s">
        <v>25</v>
      </c>
      <c r="C206" s="25" t="s">
        <v>39</v>
      </c>
      <c r="D206" s="53">
        <v>3</v>
      </c>
      <c r="F206" s="56">
        <v>3</v>
      </c>
      <c r="G206" s="136">
        <v>3</v>
      </c>
    </row>
    <row r="207" spans="1:7" ht="12.75">
      <c r="A207" s="1" t="s">
        <v>51</v>
      </c>
      <c r="C207" s="25" t="s">
        <v>39</v>
      </c>
      <c r="D207" s="53">
        <v>9</v>
      </c>
      <c r="F207" s="56">
        <v>7</v>
      </c>
      <c r="G207" s="136">
        <v>7</v>
      </c>
    </row>
    <row r="208" spans="1:7" ht="12.75">
      <c r="A208" s="30" t="s">
        <v>65</v>
      </c>
      <c r="B208"/>
      <c r="C208" s="70" t="s">
        <v>471</v>
      </c>
      <c r="F208" s="154">
        <f>SUM(F206:F207)</f>
        <v>10</v>
      </c>
      <c r="G208" s="66">
        <f>SUM(G206:G207)</f>
        <v>10</v>
      </c>
    </row>
    <row r="209" spans="1:7" ht="12.75">
      <c r="A209" s="26"/>
      <c r="C209" s="9" t="s">
        <v>635</v>
      </c>
      <c r="D209" s="53">
        <f>SUM(D206:D207)</f>
        <v>12</v>
      </c>
      <c r="E209" s="53" t="s">
        <v>322</v>
      </c>
      <c r="F209" s="53">
        <f>F208-D209</f>
        <v>-2</v>
      </c>
      <c r="G209" s="120">
        <f>G208-F208</f>
        <v>0</v>
      </c>
    </row>
    <row r="210" spans="1:6" ht="12.75">
      <c r="A210" s="28"/>
      <c r="E210" s="67" t="s">
        <v>87</v>
      </c>
      <c r="F210" s="119">
        <v>2010</v>
      </c>
    </row>
    <row r="211" spans="1:7" ht="12.75">
      <c r="A211" s="30" t="s">
        <v>184</v>
      </c>
      <c r="B211"/>
      <c r="C211" s="70" t="s">
        <v>471</v>
      </c>
      <c r="E211" s="155">
        <f>SUM(E7:E209)</f>
        <v>10</v>
      </c>
      <c r="F211" s="154">
        <f>F95+F113+F140+F153+F185+F202+F208</f>
        <v>441</v>
      </c>
      <c r="G211" s="66">
        <f>G95+G113+G140+G153+G185+G202+G208</f>
        <v>494</v>
      </c>
    </row>
    <row r="212" spans="3:7" ht="12.75">
      <c r="C212" s="9" t="s">
        <v>635</v>
      </c>
      <c r="D212" s="53">
        <f>D96+D114+D141+D154+D186+D203+D209</f>
        <v>455</v>
      </c>
      <c r="E212" s="53" t="s">
        <v>322</v>
      </c>
      <c r="F212" s="53">
        <f>F211-D212</f>
        <v>-14</v>
      </c>
      <c r="G212" s="120">
        <f>G211-F211</f>
        <v>53</v>
      </c>
    </row>
    <row r="213" ht="12.75">
      <c r="C213" s="2"/>
    </row>
  </sheetData>
  <sheetProtection/>
  <mergeCells count="1">
    <mergeCell ref="A1:F1"/>
  </mergeCells>
  <printOptions gridLines="1" headings="1"/>
  <pageMargins left="1.25" right="0.25" top="1" bottom="1" header="0.5" footer="0.5"/>
  <pageSetup fitToHeight="5" horizontalDpi="300" verticalDpi="300" orientation="landscape" scale="42" r:id="rId1"/>
  <headerFooter alignWithMargins="0">
    <oddHeader>&amp;CUSA CTU Count &amp;RPage &amp;P of &amp;N</oddHeader>
    <oddFooter>&amp;Ltomlinl@shaw.ca&amp;C&amp;F&amp;R&amp;D]</oddFooter>
  </headerFooter>
  <rowBreaks count="3" manualBreakCount="3">
    <brk id="60" max="11" man="1"/>
    <brk id="115" max="11" man="1"/>
    <brk id="15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155"/>
  <sheetViews>
    <sheetView view="pageBreakPreview" zoomScale="75" zoomScaleNormal="75" zoomScaleSheetLayoutView="75" zoomScalePageLayoutView="0" workbookViewId="0" topLeftCell="A1">
      <pane ySplit="3" topLeftCell="A50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2" max="2" width="59.28125" style="0" bestFit="1" customWidth="1"/>
    <col min="3" max="3" width="6.28125" style="10" bestFit="1" customWidth="1"/>
    <col min="4" max="4" width="6.28125" style="12" bestFit="1" customWidth="1"/>
    <col min="5" max="5" width="7.57421875" style="3" bestFit="1" customWidth="1"/>
    <col min="6" max="6" width="9.140625" style="49" customWidth="1"/>
  </cols>
  <sheetData>
    <row r="1" spans="2:4" ht="12.75">
      <c r="B1" s="8" t="s">
        <v>642</v>
      </c>
      <c r="C1" s="45" t="s">
        <v>251</v>
      </c>
      <c r="D1" s="22" t="s">
        <v>251</v>
      </c>
    </row>
    <row r="2" spans="2:6" s="1" customFormat="1" ht="12.75">
      <c r="B2" s="17" t="s">
        <v>135</v>
      </c>
      <c r="C2" s="115">
        <v>40179</v>
      </c>
      <c r="D2" s="46">
        <v>39448</v>
      </c>
      <c r="E2" s="71" t="s">
        <v>251</v>
      </c>
      <c r="F2" s="49" t="s">
        <v>251</v>
      </c>
    </row>
    <row r="3" spans="2:6" ht="12.75">
      <c r="B3" s="5" t="s">
        <v>295</v>
      </c>
      <c r="C3" s="45">
        <v>2008</v>
      </c>
      <c r="D3" s="22">
        <v>2009</v>
      </c>
      <c r="E3" s="71">
        <v>2010</v>
      </c>
      <c r="F3" s="54">
        <v>2011</v>
      </c>
    </row>
    <row r="5" spans="2:6" ht="12.75">
      <c r="B5" s="74" t="s">
        <v>102</v>
      </c>
      <c r="C5" s="36">
        <v>2008</v>
      </c>
      <c r="D5" s="12">
        <v>2009</v>
      </c>
      <c r="E5" s="71">
        <v>2010</v>
      </c>
      <c r="F5" s="54">
        <v>2011</v>
      </c>
    </row>
    <row r="6" spans="2:6" ht="12.75">
      <c r="B6" s="1" t="s">
        <v>25</v>
      </c>
      <c r="C6" s="10">
        <v>2</v>
      </c>
      <c r="D6" s="12">
        <v>2</v>
      </c>
      <c r="E6" s="3">
        <v>2</v>
      </c>
      <c r="F6" s="49">
        <v>2</v>
      </c>
    </row>
    <row r="7" spans="2:6" ht="12.75">
      <c r="B7" s="1" t="s">
        <v>333</v>
      </c>
      <c r="C7" s="10">
        <v>1</v>
      </c>
      <c r="D7" s="12">
        <v>1</v>
      </c>
      <c r="E7" s="3">
        <v>1</v>
      </c>
      <c r="F7" s="49">
        <v>1</v>
      </c>
    </row>
    <row r="8" spans="2:6" s="37" customFormat="1" ht="15.75">
      <c r="B8" s="76" t="s">
        <v>103</v>
      </c>
      <c r="C8" s="47">
        <f>SUM(C6:C7)</f>
        <v>3</v>
      </c>
      <c r="D8" s="77">
        <f>SUM(D6:D7)</f>
        <v>3</v>
      </c>
      <c r="E8" s="75">
        <f>SUM(E6:E7)</f>
        <v>3</v>
      </c>
      <c r="F8" s="175">
        <f>SUM(F6:F7)</f>
        <v>3</v>
      </c>
    </row>
    <row r="9" ht="12.75">
      <c r="D9" s="12" t="s">
        <v>334</v>
      </c>
    </row>
    <row r="11" spans="2:6" ht="12.75">
      <c r="B11" s="73" t="s">
        <v>339</v>
      </c>
      <c r="C11" s="36">
        <v>2008</v>
      </c>
      <c r="D11" s="12">
        <v>2009</v>
      </c>
      <c r="E11" s="71">
        <v>2010</v>
      </c>
      <c r="F11" s="54">
        <v>2011</v>
      </c>
    </row>
    <row r="12" spans="2:6" ht="12.75">
      <c r="B12" s="1" t="s">
        <v>340</v>
      </c>
      <c r="E12" s="3">
        <v>1</v>
      </c>
      <c r="F12" s="49">
        <v>1</v>
      </c>
    </row>
    <row r="13" spans="2:6" ht="12.75">
      <c r="B13" s="1" t="s">
        <v>341</v>
      </c>
      <c r="E13" s="3">
        <v>1</v>
      </c>
      <c r="F13" s="49">
        <v>1</v>
      </c>
    </row>
    <row r="14" spans="2:6" s="25" customFormat="1" ht="15.75">
      <c r="B14" s="76" t="s">
        <v>342</v>
      </c>
      <c r="C14" s="47">
        <f>SUM(C12:C13)</f>
        <v>0</v>
      </c>
      <c r="D14" s="77">
        <f>SUM(D12:D13)</f>
        <v>0</v>
      </c>
      <c r="E14" s="75">
        <f>SUM(E12:E13)</f>
        <v>2</v>
      </c>
      <c r="F14" s="54">
        <f>SUM(F12:F13)</f>
        <v>2</v>
      </c>
    </row>
    <row r="15" spans="2:4" ht="12.75">
      <c r="B15" s="25"/>
      <c r="D15" s="51" t="s">
        <v>334</v>
      </c>
    </row>
    <row r="17" spans="2:6" ht="12.75">
      <c r="B17" s="74" t="s">
        <v>252</v>
      </c>
      <c r="C17" s="36">
        <v>2008</v>
      </c>
      <c r="D17" s="12">
        <v>2009</v>
      </c>
      <c r="E17" s="71">
        <v>2010</v>
      </c>
      <c r="F17" s="54">
        <v>2011</v>
      </c>
    </row>
    <row r="18" spans="2:6" ht="12.75">
      <c r="B18" s="1" t="s">
        <v>25</v>
      </c>
      <c r="C18" s="53">
        <v>1</v>
      </c>
      <c r="D18" s="53">
        <v>2</v>
      </c>
      <c r="E18" s="3">
        <v>2</v>
      </c>
      <c r="F18" s="54">
        <v>3</v>
      </c>
    </row>
    <row r="19" spans="2:6" ht="12.75">
      <c r="B19" s="1" t="s">
        <v>352</v>
      </c>
      <c r="E19" s="3">
        <v>1</v>
      </c>
      <c r="F19" s="54">
        <v>0</v>
      </c>
    </row>
    <row r="20" spans="2:6" ht="12.75">
      <c r="B20" s="1" t="s">
        <v>300</v>
      </c>
      <c r="E20" s="3">
        <v>7</v>
      </c>
      <c r="F20" s="54">
        <v>8</v>
      </c>
    </row>
    <row r="21" spans="2:6" ht="12.75">
      <c r="B21" s="55" t="s">
        <v>18</v>
      </c>
      <c r="E21" s="3">
        <v>2</v>
      </c>
      <c r="F21" s="54">
        <v>4</v>
      </c>
    </row>
    <row r="22" spans="2:6" ht="12.75">
      <c r="B22" s="1" t="s">
        <v>350</v>
      </c>
      <c r="E22" s="3">
        <v>1</v>
      </c>
      <c r="F22" s="54">
        <v>0</v>
      </c>
    </row>
    <row r="23" spans="2:6" ht="12.75">
      <c r="B23" s="55" t="s">
        <v>258</v>
      </c>
      <c r="D23" s="12">
        <v>4</v>
      </c>
      <c r="E23" s="3">
        <v>4</v>
      </c>
      <c r="F23" s="54">
        <v>4</v>
      </c>
    </row>
    <row r="24" spans="2:6" ht="12.75">
      <c r="B24" s="1" t="s">
        <v>288</v>
      </c>
      <c r="D24" s="12">
        <v>2</v>
      </c>
      <c r="E24" s="3">
        <v>2</v>
      </c>
      <c r="F24" s="54">
        <v>0</v>
      </c>
    </row>
    <row r="25" spans="2:6" s="37" customFormat="1" ht="15.75">
      <c r="B25" s="1" t="s">
        <v>519</v>
      </c>
      <c r="C25" s="10">
        <v>1</v>
      </c>
      <c r="D25" s="12">
        <v>1</v>
      </c>
      <c r="E25" s="3">
        <v>1</v>
      </c>
      <c r="F25" s="175">
        <v>1</v>
      </c>
    </row>
    <row r="26" spans="2:6" s="25" customFormat="1" ht="15.75">
      <c r="B26" s="76" t="s">
        <v>253</v>
      </c>
      <c r="C26" s="47">
        <f>SUM(C18:C25)</f>
        <v>2</v>
      </c>
      <c r="D26" s="77">
        <f>SUM(D18:D25)</f>
        <v>9</v>
      </c>
      <c r="E26" s="75">
        <f>SUM(E18:E25)</f>
        <v>20</v>
      </c>
      <c r="F26" s="54">
        <f>SUM(F18:F25)</f>
        <v>20</v>
      </c>
    </row>
    <row r="27" spans="3:4" ht="12.75">
      <c r="C27"/>
      <c r="D27" s="51" t="s">
        <v>334</v>
      </c>
    </row>
    <row r="28" ht="12.75">
      <c r="D28" s="51"/>
    </row>
    <row r="29" spans="2:6" ht="12.75">
      <c r="B29" s="74" t="s">
        <v>118</v>
      </c>
      <c r="C29" s="36">
        <v>2008</v>
      </c>
      <c r="D29" s="12">
        <v>2009</v>
      </c>
      <c r="E29" s="71">
        <v>2010</v>
      </c>
      <c r="F29" s="54">
        <v>2011</v>
      </c>
    </row>
    <row r="30" spans="2:6" ht="12.75">
      <c r="B30" s="1" t="s">
        <v>104</v>
      </c>
      <c r="C30" s="10">
        <v>4</v>
      </c>
      <c r="D30" s="12">
        <v>4</v>
      </c>
      <c r="E30" s="3">
        <v>6</v>
      </c>
      <c r="F30" s="49">
        <v>6</v>
      </c>
    </row>
    <row r="31" spans="2:6" ht="12.75">
      <c r="B31" s="1" t="s">
        <v>335</v>
      </c>
      <c r="E31" s="3">
        <v>2</v>
      </c>
      <c r="F31" s="49">
        <v>2</v>
      </c>
    </row>
    <row r="32" spans="2:6" s="37" customFormat="1" ht="15.75">
      <c r="B32" s="8" t="s">
        <v>211</v>
      </c>
      <c r="C32" s="10">
        <v>2</v>
      </c>
      <c r="D32" s="12">
        <v>2</v>
      </c>
      <c r="E32" s="3">
        <v>2</v>
      </c>
      <c r="F32" s="145">
        <v>2</v>
      </c>
    </row>
    <row r="33" spans="2:6" s="25" customFormat="1" ht="15.75">
      <c r="B33" s="76" t="s">
        <v>105</v>
      </c>
      <c r="C33" s="47">
        <f>SUM(C30:C32)</f>
        <v>6</v>
      </c>
      <c r="D33" s="77">
        <f>SUM(D30:D32)</f>
        <v>6</v>
      </c>
      <c r="E33" s="75">
        <f>SUM(E30:E32)</f>
        <v>10</v>
      </c>
      <c r="F33" s="54">
        <f>SUM(F30:F32)</f>
        <v>10</v>
      </c>
    </row>
    <row r="34" ht="12.75">
      <c r="D34" s="51" t="s">
        <v>334</v>
      </c>
    </row>
    <row r="36" spans="2:6" ht="12.75">
      <c r="B36" s="74" t="s">
        <v>255</v>
      </c>
      <c r="C36" s="36">
        <v>2008</v>
      </c>
      <c r="D36" s="12">
        <v>2009</v>
      </c>
      <c r="E36" s="71">
        <v>2010</v>
      </c>
      <c r="F36" s="54">
        <v>2011</v>
      </c>
    </row>
    <row r="37" spans="2:6" s="37" customFormat="1" ht="15.75">
      <c r="B37" s="1" t="s">
        <v>256</v>
      </c>
      <c r="C37" s="10">
        <v>1</v>
      </c>
      <c r="D37" s="12">
        <v>1</v>
      </c>
      <c r="E37" s="3">
        <v>1</v>
      </c>
      <c r="F37" s="145">
        <v>1</v>
      </c>
    </row>
    <row r="38" spans="2:6" s="25" customFormat="1" ht="15.75">
      <c r="B38" s="76" t="s">
        <v>254</v>
      </c>
      <c r="C38" s="47">
        <f>SUM(C37)</f>
        <v>1</v>
      </c>
      <c r="D38" s="77">
        <f>SUM(D37)</f>
        <v>1</v>
      </c>
      <c r="E38" s="75">
        <v>1</v>
      </c>
      <c r="F38" s="54">
        <f>SUM(F37)</f>
        <v>1</v>
      </c>
    </row>
    <row r="39" ht="12.75">
      <c r="D39" s="12" t="s">
        <v>334</v>
      </c>
    </row>
    <row r="41" spans="2:6" ht="12.75">
      <c r="B41" s="73" t="s">
        <v>336</v>
      </c>
      <c r="E41" s="71">
        <v>2010</v>
      </c>
      <c r="F41" s="54">
        <v>2011</v>
      </c>
    </row>
    <row r="42" spans="2:6" ht="12.75">
      <c r="B42" s="1" t="s">
        <v>337</v>
      </c>
      <c r="E42" s="3">
        <v>1</v>
      </c>
      <c r="F42" s="49">
        <v>1</v>
      </c>
    </row>
    <row r="43" spans="2:6" s="25" customFormat="1" ht="15.75">
      <c r="B43" s="76" t="s">
        <v>338</v>
      </c>
      <c r="C43" s="47">
        <f>SUM(C42)</f>
        <v>0</v>
      </c>
      <c r="D43" s="77">
        <f>SUM(D42)</f>
        <v>0</v>
      </c>
      <c r="E43" s="75">
        <v>1</v>
      </c>
      <c r="F43" s="54">
        <f>SUM(F42)</f>
        <v>1</v>
      </c>
    </row>
    <row r="44" ht="12.75">
      <c r="D44" s="51" t="s">
        <v>334</v>
      </c>
    </row>
    <row r="45" ht="12.75">
      <c r="E45" s="25"/>
    </row>
    <row r="46" spans="2:6" ht="12.75">
      <c r="B46" s="74" t="s">
        <v>106</v>
      </c>
      <c r="C46" s="36">
        <v>2008</v>
      </c>
      <c r="D46" s="12">
        <v>2009</v>
      </c>
      <c r="E46" s="71">
        <v>2010</v>
      </c>
      <c r="F46" s="54">
        <v>2011</v>
      </c>
    </row>
    <row r="47" spans="2:6" ht="12.75">
      <c r="B47" s="132" t="s">
        <v>289</v>
      </c>
      <c r="C47" s="10">
        <v>2</v>
      </c>
      <c r="D47" s="12">
        <v>2</v>
      </c>
      <c r="E47" s="3">
        <v>2</v>
      </c>
      <c r="F47" s="49">
        <v>2</v>
      </c>
    </row>
    <row r="48" spans="2:6" ht="12.75">
      <c r="B48" s="132" t="s">
        <v>100</v>
      </c>
      <c r="C48" s="10">
        <v>5</v>
      </c>
      <c r="D48" s="12">
        <v>7</v>
      </c>
      <c r="E48" s="3">
        <v>8</v>
      </c>
      <c r="F48" s="49">
        <v>8</v>
      </c>
    </row>
    <row r="49" spans="2:6" ht="12.75">
      <c r="B49" s="132" t="s">
        <v>101</v>
      </c>
      <c r="C49" s="10">
        <v>1</v>
      </c>
      <c r="D49" s="12">
        <v>1</v>
      </c>
      <c r="E49" s="3">
        <v>1</v>
      </c>
      <c r="F49" s="49">
        <v>1</v>
      </c>
    </row>
    <row r="50" spans="2:6" ht="12.75">
      <c r="B50" s="82" t="s">
        <v>515</v>
      </c>
      <c r="C50" s="10">
        <v>4</v>
      </c>
      <c r="D50" s="12">
        <v>4</v>
      </c>
      <c r="E50" s="3">
        <v>0</v>
      </c>
      <c r="F50" s="49">
        <v>0</v>
      </c>
    </row>
    <row r="51" spans="2:6" ht="12.75">
      <c r="B51" s="59" t="s">
        <v>343</v>
      </c>
      <c r="C51" s="10">
        <v>1</v>
      </c>
      <c r="D51" s="12">
        <v>1</v>
      </c>
      <c r="E51" s="3">
        <v>2</v>
      </c>
      <c r="F51" s="49">
        <v>2</v>
      </c>
    </row>
    <row r="52" spans="2:6" ht="12.75">
      <c r="B52" s="59" t="s">
        <v>452</v>
      </c>
      <c r="C52" s="10">
        <v>3</v>
      </c>
      <c r="D52" s="12">
        <v>4</v>
      </c>
      <c r="E52" s="3">
        <v>0</v>
      </c>
      <c r="F52" s="49">
        <v>0</v>
      </c>
    </row>
    <row r="53" spans="2:6" ht="12.75">
      <c r="B53" s="132" t="s">
        <v>290</v>
      </c>
      <c r="C53" s="10">
        <v>5</v>
      </c>
      <c r="D53" s="12">
        <v>5</v>
      </c>
      <c r="E53" s="3">
        <v>5</v>
      </c>
      <c r="F53" s="49">
        <v>5</v>
      </c>
    </row>
    <row r="54" spans="2:6" s="163" customFormat="1" ht="12.75">
      <c r="B54" s="160" t="s">
        <v>175</v>
      </c>
      <c r="C54" s="165">
        <v>4</v>
      </c>
      <c r="D54" s="165">
        <v>6</v>
      </c>
      <c r="E54" s="162">
        <v>6</v>
      </c>
      <c r="F54" s="54">
        <v>7</v>
      </c>
    </row>
    <row r="55" spans="2:6" ht="12.75">
      <c r="B55" s="59" t="s">
        <v>353</v>
      </c>
      <c r="C55" s="10">
        <v>3</v>
      </c>
      <c r="D55" s="12">
        <v>3</v>
      </c>
      <c r="E55" s="3">
        <v>3</v>
      </c>
      <c r="F55" s="49">
        <v>3</v>
      </c>
    </row>
    <row r="56" spans="2:6" ht="12.75">
      <c r="B56" s="132" t="s">
        <v>344</v>
      </c>
      <c r="C56" s="10">
        <v>1</v>
      </c>
      <c r="D56" s="12">
        <v>1</v>
      </c>
      <c r="E56" s="3">
        <v>1</v>
      </c>
      <c r="F56" s="49">
        <v>1</v>
      </c>
    </row>
    <row r="57" spans="2:6" ht="12.75">
      <c r="B57" s="132" t="s">
        <v>346</v>
      </c>
      <c r="C57" s="10">
        <v>0</v>
      </c>
      <c r="D57" s="12">
        <v>0</v>
      </c>
      <c r="E57" s="3">
        <v>2</v>
      </c>
      <c r="F57" s="49">
        <v>2</v>
      </c>
    </row>
    <row r="58" spans="2:6" ht="12.75">
      <c r="B58" s="82" t="s">
        <v>18</v>
      </c>
      <c r="C58" s="12">
        <v>1</v>
      </c>
      <c r="D58" s="12">
        <v>2</v>
      </c>
      <c r="E58" s="3">
        <v>2</v>
      </c>
      <c r="F58" s="54">
        <v>3</v>
      </c>
    </row>
    <row r="59" spans="2:6" ht="12.75">
      <c r="B59" s="132" t="s">
        <v>257</v>
      </c>
      <c r="C59" s="10">
        <v>3</v>
      </c>
      <c r="D59" s="12">
        <v>5</v>
      </c>
      <c r="E59" s="3">
        <v>5</v>
      </c>
      <c r="F59" s="49">
        <v>5</v>
      </c>
    </row>
    <row r="60" spans="2:6" ht="12.75">
      <c r="B60" s="132" t="s">
        <v>345</v>
      </c>
      <c r="C60" s="10">
        <v>2</v>
      </c>
      <c r="D60" s="12">
        <v>0</v>
      </c>
      <c r="E60" s="3">
        <v>0</v>
      </c>
      <c r="F60" s="49">
        <v>0</v>
      </c>
    </row>
    <row r="61" spans="2:6" ht="12.75">
      <c r="B61" s="132" t="s">
        <v>212</v>
      </c>
      <c r="C61" s="10">
        <v>1</v>
      </c>
      <c r="D61" s="12">
        <v>2</v>
      </c>
      <c r="E61" s="3">
        <v>1</v>
      </c>
      <c r="F61" s="49">
        <v>1</v>
      </c>
    </row>
    <row r="62" spans="2:6" ht="12.75">
      <c r="B62" s="132" t="s">
        <v>107</v>
      </c>
      <c r="C62" s="10">
        <v>1</v>
      </c>
      <c r="D62" s="12">
        <v>1</v>
      </c>
      <c r="E62" s="3">
        <v>1</v>
      </c>
      <c r="F62" s="49">
        <v>1</v>
      </c>
    </row>
    <row r="63" spans="2:6" ht="12.75">
      <c r="B63" s="132" t="s">
        <v>108</v>
      </c>
      <c r="C63" s="10">
        <v>3</v>
      </c>
      <c r="D63" s="12">
        <v>3</v>
      </c>
      <c r="E63" s="3">
        <v>3</v>
      </c>
      <c r="F63" s="49">
        <v>3</v>
      </c>
    </row>
    <row r="64" spans="2:6" ht="12.75">
      <c r="B64" s="132" t="s">
        <v>213</v>
      </c>
      <c r="C64" s="10">
        <v>1</v>
      </c>
      <c r="D64" s="12">
        <v>1</v>
      </c>
      <c r="E64" s="3">
        <v>1</v>
      </c>
      <c r="F64" s="49">
        <v>1</v>
      </c>
    </row>
    <row r="65" spans="2:6" ht="12.75">
      <c r="B65" s="132" t="s">
        <v>109</v>
      </c>
      <c r="C65" s="10">
        <v>3</v>
      </c>
      <c r="D65" s="12">
        <v>3</v>
      </c>
      <c r="E65" s="3">
        <v>3</v>
      </c>
      <c r="F65" s="49">
        <v>3</v>
      </c>
    </row>
    <row r="66" spans="2:6" ht="12.75">
      <c r="B66" s="132" t="s">
        <v>110</v>
      </c>
      <c r="C66" s="10">
        <v>1</v>
      </c>
      <c r="D66" s="12">
        <v>1</v>
      </c>
      <c r="E66" s="3">
        <v>1</v>
      </c>
      <c r="F66" s="49">
        <v>1</v>
      </c>
    </row>
    <row r="67" spans="2:6" ht="12.75">
      <c r="B67" s="132" t="s">
        <v>111</v>
      </c>
      <c r="C67" s="10">
        <v>3</v>
      </c>
      <c r="D67" s="12">
        <v>3</v>
      </c>
      <c r="E67" s="3">
        <v>3</v>
      </c>
      <c r="F67" s="49">
        <v>3</v>
      </c>
    </row>
    <row r="68" spans="2:6" ht="12.75">
      <c r="B68" s="132" t="s">
        <v>112</v>
      </c>
      <c r="C68" s="10">
        <v>1</v>
      </c>
      <c r="D68" s="12">
        <v>1</v>
      </c>
      <c r="E68" s="3">
        <v>1</v>
      </c>
      <c r="F68" s="49">
        <v>1</v>
      </c>
    </row>
    <row r="69" spans="2:6" ht="12.75">
      <c r="B69" s="132" t="s">
        <v>291</v>
      </c>
      <c r="C69" s="10">
        <v>1</v>
      </c>
      <c r="D69" s="12">
        <v>1</v>
      </c>
      <c r="E69" s="3">
        <v>1</v>
      </c>
      <c r="F69" s="49">
        <v>1</v>
      </c>
    </row>
    <row r="70" spans="2:6" s="163" customFormat="1" ht="12.75">
      <c r="B70" s="82" t="s">
        <v>466</v>
      </c>
      <c r="C70" s="165">
        <v>3</v>
      </c>
      <c r="D70" s="165">
        <v>5</v>
      </c>
      <c r="E70" s="162">
        <v>5</v>
      </c>
      <c r="F70" s="54">
        <v>6</v>
      </c>
    </row>
    <row r="71" spans="2:6" ht="12.75">
      <c r="B71" s="59" t="s">
        <v>453</v>
      </c>
      <c r="C71" s="10">
        <v>1</v>
      </c>
      <c r="D71" s="12">
        <v>2</v>
      </c>
      <c r="E71" s="3">
        <v>0</v>
      </c>
      <c r="F71" s="49">
        <v>0</v>
      </c>
    </row>
    <row r="72" spans="2:6" ht="12.75">
      <c r="B72" s="59" t="s">
        <v>113</v>
      </c>
      <c r="C72" s="10">
        <v>2</v>
      </c>
      <c r="D72" s="12">
        <v>2</v>
      </c>
      <c r="E72" s="3">
        <v>2</v>
      </c>
      <c r="F72" s="49">
        <v>2</v>
      </c>
    </row>
    <row r="73" spans="2:6" ht="12.75">
      <c r="B73" s="59" t="s">
        <v>114</v>
      </c>
      <c r="C73" s="10">
        <v>1</v>
      </c>
      <c r="D73" s="12">
        <v>2</v>
      </c>
      <c r="E73" s="3">
        <v>2</v>
      </c>
      <c r="F73" s="49">
        <v>2</v>
      </c>
    </row>
    <row r="74" spans="2:6" ht="12.75">
      <c r="B74" s="59" t="s">
        <v>115</v>
      </c>
      <c r="C74" s="10">
        <v>2</v>
      </c>
      <c r="D74" s="12">
        <v>1</v>
      </c>
      <c r="E74" s="3">
        <v>1</v>
      </c>
      <c r="F74" s="49">
        <v>1</v>
      </c>
    </row>
    <row r="75" spans="2:6" ht="12.75">
      <c r="B75" s="59" t="s">
        <v>116</v>
      </c>
      <c r="C75" s="10">
        <v>2</v>
      </c>
      <c r="D75" s="12">
        <v>2</v>
      </c>
      <c r="E75" s="3">
        <v>2</v>
      </c>
      <c r="F75" s="49">
        <v>2</v>
      </c>
    </row>
    <row r="76" spans="2:6" ht="12.75">
      <c r="B76" s="59" t="s">
        <v>117</v>
      </c>
      <c r="C76" s="10">
        <v>1</v>
      </c>
      <c r="D76" s="12">
        <v>1</v>
      </c>
      <c r="E76" s="3">
        <v>0</v>
      </c>
      <c r="F76" s="49">
        <v>0</v>
      </c>
    </row>
    <row r="77" spans="2:6" ht="12.75">
      <c r="B77" s="59" t="s">
        <v>347</v>
      </c>
      <c r="C77" s="10">
        <v>3</v>
      </c>
      <c r="D77" s="12">
        <v>3</v>
      </c>
      <c r="E77" s="3">
        <v>4</v>
      </c>
      <c r="F77" s="49">
        <v>4</v>
      </c>
    </row>
    <row r="78" spans="2:6" ht="12.75">
      <c r="B78" s="59" t="s">
        <v>119</v>
      </c>
      <c r="C78" s="10">
        <v>1</v>
      </c>
      <c r="D78" s="12">
        <v>1</v>
      </c>
      <c r="E78" s="3">
        <v>1</v>
      </c>
      <c r="F78" s="49">
        <v>1</v>
      </c>
    </row>
    <row r="79" spans="2:6" ht="12.75">
      <c r="B79" s="59" t="s">
        <v>120</v>
      </c>
      <c r="C79" s="10">
        <v>6</v>
      </c>
      <c r="D79" s="12">
        <v>6</v>
      </c>
      <c r="E79" s="3">
        <v>6</v>
      </c>
      <c r="F79" s="49">
        <v>6</v>
      </c>
    </row>
    <row r="80" spans="2:6" ht="12.75">
      <c r="B80" s="59" t="s">
        <v>292</v>
      </c>
      <c r="C80" s="10">
        <v>1</v>
      </c>
      <c r="D80" s="12">
        <v>1</v>
      </c>
      <c r="E80" s="3">
        <v>1</v>
      </c>
      <c r="F80" s="49">
        <v>1</v>
      </c>
    </row>
    <row r="81" spans="2:6" ht="12.75">
      <c r="B81" s="59" t="s">
        <v>349</v>
      </c>
      <c r="E81" s="3">
        <v>1</v>
      </c>
      <c r="F81" s="49">
        <v>1</v>
      </c>
    </row>
    <row r="82" spans="2:6" ht="12.75">
      <c r="B82" s="59" t="s">
        <v>454</v>
      </c>
      <c r="C82" s="10">
        <v>2</v>
      </c>
      <c r="D82" s="12">
        <v>2</v>
      </c>
      <c r="E82" s="3">
        <v>0</v>
      </c>
      <c r="F82" s="49">
        <v>0</v>
      </c>
    </row>
    <row r="83" spans="2:6" ht="12.75">
      <c r="B83" s="82" t="s">
        <v>258</v>
      </c>
      <c r="C83" s="10">
        <v>12</v>
      </c>
      <c r="D83" s="12">
        <v>12</v>
      </c>
      <c r="E83" s="3">
        <v>12</v>
      </c>
      <c r="F83" s="54">
        <v>13</v>
      </c>
    </row>
    <row r="84" spans="2:6" ht="12.75">
      <c r="B84" s="59" t="s">
        <v>121</v>
      </c>
      <c r="C84" s="10">
        <v>8</v>
      </c>
      <c r="D84" s="12">
        <v>8</v>
      </c>
      <c r="E84" s="3">
        <v>8</v>
      </c>
      <c r="F84" s="49">
        <v>8</v>
      </c>
    </row>
    <row r="85" spans="2:6" ht="12.75">
      <c r="B85" s="59" t="s">
        <v>455</v>
      </c>
      <c r="C85" s="10">
        <v>1</v>
      </c>
      <c r="D85" s="12">
        <v>2</v>
      </c>
      <c r="E85" s="3">
        <v>0</v>
      </c>
      <c r="F85" s="49">
        <v>0</v>
      </c>
    </row>
    <row r="86" spans="2:6" ht="12.75">
      <c r="B86" s="59" t="s">
        <v>122</v>
      </c>
      <c r="C86" s="10">
        <v>2</v>
      </c>
      <c r="D86" s="12">
        <v>2</v>
      </c>
      <c r="E86" s="3">
        <v>2</v>
      </c>
      <c r="F86" s="49">
        <v>2</v>
      </c>
    </row>
    <row r="87" spans="2:6" ht="12.75">
      <c r="B87" s="59" t="s">
        <v>293</v>
      </c>
      <c r="C87" s="10">
        <v>18</v>
      </c>
      <c r="D87" s="12">
        <v>25</v>
      </c>
      <c r="E87" s="3">
        <v>25</v>
      </c>
      <c r="F87" s="49">
        <v>25</v>
      </c>
    </row>
    <row r="88" spans="2:6" ht="12.75">
      <c r="B88" s="59" t="s">
        <v>123</v>
      </c>
      <c r="C88" s="10">
        <v>5</v>
      </c>
      <c r="D88" s="12">
        <v>7</v>
      </c>
      <c r="E88" s="3">
        <v>8</v>
      </c>
      <c r="F88" s="49">
        <v>8</v>
      </c>
    </row>
    <row r="89" spans="2:6" ht="12.75">
      <c r="B89" s="59" t="s">
        <v>124</v>
      </c>
      <c r="C89" s="10">
        <v>2</v>
      </c>
      <c r="D89" s="12">
        <v>2</v>
      </c>
      <c r="E89" s="3">
        <v>2</v>
      </c>
      <c r="F89" s="49">
        <v>2</v>
      </c>
    </row>
    <row r="90" spans="2:6" ht="12.75">
      <c r="B90" s="59" t="s">
        <v>125</v>
      </c>
      <c r="C90" s="10">
        <v>2</v>
      </c>
      <c r="D90" s="12">
        <v>3</v>
      </c>
      <c r="E90" s="3">
        <v>3</v>
      </c>
      <c r="F90" s="49">
        <v>3</v>
      </c>
    </row>
    <row r="91" spans="2:6" ht="12.75">
      <c r="B91" s="59" t="s">
        <v>126</v>
      </c>
      <c r="C91" s="10">
        <v>1</v>
      </c>
      <c r="D91" s="12">
        <v>1</v>
      </c>
      <c r="E91" s="3">
        <v>1</v>
      </c>
      <c r="F91" s="49">
        <v>1</v>
      </c>
    </row>
    <row r="92" spans="2:6" ht="12.75">
      <c r="B92" s="59" t="s">
        <v>127</v>
      </c>
      <c r="C92" s="10">
        <v>2</v>
      </c>
      <c r="D92" s="12">
        <v>2</v>
      </c>
      <c r="E92" s="3">
        <v>2</v>
      </c>
      <c r="F92" s="49">
        <v>2</v>
      </c>
    </row>
    <row r="93" spans="2:6" ht="12.75">
      <c r="B93" s="59" t="s">
        <v>129</v>
      </c>
      <c r="C93" s="10">
        <v>2</v>
      </c>
      <c r="D93" s="12">
        <v>2</v>
      </c>
      <c r="E93" s="3">
        <v>2</v>
      </c>
      <c r="F93" s="49">
        <v>2</v>
      </c>
    </row>
    <row r="94" spans="2:6" ht="12.75">
      <c r="B94" s="59" t="s">
        <v>348</v>
      </c>
      <c r="C94" s="10">
        <v>10</v>
      </c>
      <c r="D94" s="12">
        <v>8</v>
      </c>
      <c r="E94" s="3">
        <v>21</v>
      </c>
      <c r="F94" s="49">
        <v>21</v>
      </c>
    </row>
    <row r="95" spans="2:6" ht="12.75">
      <c r="B95" s="59" t="s">
        <v>128</v>
      </c>
      <c r="C95" s="10">
        <v>1</v>
      </c>
      <c r="D95" s="12">
        <v>2</v>
      </c>
      <c r="E95" s="3">
        <v>1</v>
      </c>
      <c r="F95" s="49">
        <v>1</v>
      </c>
    </row>
    <row r="96" spans="2:6" ht="12.75">
      <c r="B96" s="59" t="s">
        <v>131</v>
      </c>
      <c r="C96" s="10">
        <v>1</v>
      </c>
      <c r="D96" s="12">
        <v>1</v>
      </c>
      <c r="E96" s="3">
        <v>1</v>
      </c>
      <c r="F96" s="49">
        <v>1</v>
      </c>
    </row>
    <row r="97" spans="2:6" ht="12.75">
      <c r="B97" s="59" t="s">
        <v>130</v>
      </c>
      <c r="C97" s="10">
        <v>1</v>
      </c>
      <c r="D97" s="12">
        <v>1</v>
      </c>
      <c r="E97" s="3">
        <v>1</v>
      </c>
      <c r="F97" s="49">
        <v>1</v>
      </c>
    </row>
    <row r="98" spans="2:6" ht="12.75">
      <c r="B98" s="224" t="s">
        <v>188</v>
      </c>
      <c r="C98" s="10">
        <v>0</v>
      </c>
      <c r="D98" s="12">
        <v>1</v>
      </c>
      <c r="E98" s="3">
        <v>1</v>
      </c>
      <c r="F98" s="164">
        <v>3</v>
      </c>
    </row>
    <row r="99" spans="2:6" ht="12.75">
      <c r="B99" s="59" t="s">
        <v>132</v>
      </c>
      <c r="C99" s="10">
        <v>2</v>
      </c>
      <c r="D99" s="12">
        <v>7</v>
      </c>
      <c r="E99" s="3">
        <v>3</v>
      </c>
      <c r="F99" s="49">
        <v>3</v>
      </c>
    </row>
    <row r="100" spans="2:6" ht="12.75">
      <c r="B100" s="59" t="s">
        <v>133</v>
      </c>
      <c r="C100" s="10">
        <v>5</v>
      </c>
      <c r="D100" s="12">
        <v>5</v>
      </c>
      <c r="E100" s="3">
        <v>5</v>
      </c>
      <c r="F100" s="49">
        <v>5</v>
      </c>
    </row>
    <row r="101" spans="2:6" ht="12.75">
      <c r="B101" s="59" t="s">
        <v>134</v>
      </c>
      <c r="C101" s="10">
        <v>1</v>
      </c>
      <c r="D101" s="12">
        <v>1</v>
      </c>
      <c r="E101" s="3">
        <v>1</v>
      </c>
      <c r="F101" s="49">
        <v>1</v>
      </c>
    </row>
    <row r="102" spans="2:6" s="38" customFormat="1" ht="15.75">
      <c r="B102" s="1"/>
      <c r="C102" s="10"/>
      <c r="D102" s="12"/>
      <c r="E102" s="3"/>
      <c r="F102" s="145"/>
    </row>
    <row r="103" spans="2:6" s="25" customFormat="1" ht="12.75">
      <c r="B103" s="9" t="s">
        <v>294</v>
      </c>
      <c r="C103" s="12"/>
      <c r="D103" s="81">
        <f>SUM(D47:D102)</f>
        <v>177</v>
      </c>
      <c r="F103" s="54">
        <v>2011</v>
      </c>
    </row>
    <row r="104" spans="2:6" s="1" customFormat="1" ht="15.75">
      <c r="B104" s="76" t="s">
        <v>355</v>
      </c>
      <c r="C104" s="75"/>
      <c r="D104" s="75"/>
      <c r="E104" s="75">
        <f>SUM(E47:E103)</f>
        <v>176</v>
      </c>
      <c r="F104" s="54">
        <f>SUM(F47:F102)</f>
        <v>182</v>
      </c>
    </row>
    <row r="105" spans="2:5" ht="12.75">
      <c r="B105" s="112" t="s">
        <v>271</v>
      </c>
      <c r="C105" s="10">
        <f>SUM(C47:C103)</f>
        <v>151</v>
      </c>
      <c r="D105" s="51" t="s">
        <v>334</v>
      </c>
      <c r="E105" s="54">
        <f>E104-D103</f>
        <v>-1</v>
      </c>
    </row>
    <row r="106" spans="2:6" ht="12.75">
      <c r="B106" s="7"/>
      <c r="C106" s="7"/>
      <c r="E106" s="3" t="s">
        <v>322</v>
      </c>
      <c r="F106" s="3">
        <f>F104-E104</f>
        <v>6</v>
      </c>
    </row>
    <row r="107" spans="2:6" s="37" customFormat="1" ht="15.75">
      <c r="B107" s="113" t="s">
        <v>273</v>
      </c>
      <c r="C107" s="114">
        <f>C8+C25+C33+C38+C105</f>
        <v>162</v>
      </c>
      <c r="D107" s="12"/>
      <c r="E107" s="3"/>
      <c r="F107" s="145"/>
    </row>
    <row r="108" spans="2:6" ht="15.75">
      <c r="B108" s="79" t="s">
        <v>272</v>
      </c>
      <c r="C108" s="80"/>
      <c r="D108" s="80">
        <f>D8+D14+D26+D33+D38+D43+D103</f>
        <v>196</v>
      </c>
      <c r="E108" s="87"/>
      <c r="F108" s="54">
        <v>2011</v>
      </c>
    </row>
    <row r="109" spans="2:6" s="37" customFormat="1" ht="15.75">
      <c r="B109" s="76" t="s">
        <v>317</v>
      </c>
      <c r="C109" s="78"/>
      <c r="D109" s="78"/>
      <c r="E109" s="75">
        <f>E8+E14+E26+E33+E38+E43+E104</f>
        <v>213</v>
      </c>
      <c r="F109" s="223">
        <f>F8+F14+F26+F33+F38+F43+F104</f>
        <v>219</v>
      </c>
    </row>
    <row r="110" spans="4:6" ht="12.75">
      <c r="D110" s="51"/>
      <c r="E110" s="3" t="s">
        <v>322</v>
      </c>
      <c r="F110" s="49">
        <f>F109-E109</f>
        <v>6</v>
      </c>
    </row>
    <row r="112" spans="2:5" ht="12.75">
      <c r="B112" s="10"/>
      <c r="C112" s="12"/>
      <c r="D112" s="49"/>
      <c r="E112" s="25"/>
    </row>
    <row r="113" spans="2:5" ht="12.75">
      <c r="B113" s="3"/>
      <c r="C113" s="12"/>
      <c r="D113" s="49"/>
      <c r="E113" s="25"/>
    </row>
    <row r="114" spans="2:5" ht="12.75">
      <c r="B114" s="10"/>
      <c r="C114" s="12"/>
      <c r="D114" s="49"/>
      <c r="E114" s="25"/>
    </row>
    <row r="115" spans="2:5" ht="12.75">
      <c r="B115" s="10"/>
      <c r="C115" s="12"/>
      <c r="D115" s="49"/>
      <c r="E115" s="25"/>
    </row>
    <row r="116" spans="2:5" ht="12.75">
      <c r="B116" s="10"/>
      <c r="C116" s="12"/>
      <c r="D116" s="49"/>
      <c r="E116" s="25"/>
    </row>
    <row r="117" spans="2:5" ht="12.75">
      <c r="B117" s="10"/>
      <c r="C117" s="12"/>
      <c r="D117" s="49"/>
      <c r="E117" s="25"/>
    </row>
    <row r="118" spans="2:5" ht="12.75">
      <c r="B118" s="10"/>
      <c r="C118" s="12"/>
      <c r="D118" s="49"/>
      <c r="E118" s="25"/>
    </row>
    <row r="119" spans="2:5" ht="12.75">
      <c r="B119" s="10"/>
      <c r="C119" s="12"/>
      <c r="D119" s="49"/>
      <c r="E119" s="25"/>
    </row>
    <row r="120" spans="2:5" ht="12.75">
      <c r="B120" s="10"/>
      <c r="C120" s="12"/>
      <c r="D120" s="49"/>
      <c r="E120" s="25"/>
    </row>
    <row r="121" spans="2:5" ht="12.75">
      <c r="B121" s="3"/>
      <c r="C121" s="12"/>
      <c r="D121" s="49"/>
      <c r="E121" s="25"/>
    </row>
    <row r="122" spans="2:5" ht="12.75">
      <c r="B122" s="10"/>
      <c r="C122" s="12"/>
      <c r="D122" s="49"/>
      <c r="E122" s="25"/>
    </row>
    <row r="123" spans="2:5" ht="12.75">
      <c r="B123" s="10"/>
      <c r="C123" s="12"/>
      <c r="D123" s="49"/>
      <c r="E123" s="25"/>
    </row>
    <row r="124" spans="2:5" ht="12.75">
      <c r="B124" s="10"/>
      <c r="C124" s="12"/>
      <c r="D124" s="49"/>
      <c r="E124" s="25"/>
    </row>
    <row r="125" spans="2:5" ht="12.75">
      <c r="B125" s="10"/>
      <c r="C125" s="12"/>
      <c r="D125" s="49"/>
      <c r="E125" s="25"/>
    </row>
    <row r="126" spans="2:5" ht="12.75">
      <c r="B126" s="10"/>
      <c r="C126" s="12"/>
      <c r="D126" s="49"/>
      <c r="E126" s="25"/>
    </row>
    <row r="127" spans="2:5" ht="12.75">
      <c r="B127" s="3"/>
      <c r="C127" s="12"/>
      <c r="D127" s="49"/>
      <c r="E127" s="25"/>
    </row>
    <row r="128" spans="2:5" ht="12.75">
      <c r="B128" s="10"/>
      <c r="C128" s="12"/>
      <c r="D128" s="49"/>
      <c r="E128" s="25"/>
    </row>
    <row r="129" spans="2:5" ht="12.75">
      <c r="B129" s="10"/>
      <c r="C129" s="12"/>
      <c r="D129" s="49"/>
      <c r="E129" s="25"/>
    </row>
    <row r="130" spans="2:5" ht="12.75">
      <c r="B130" s="10"/>
      <c r="C130" s="12"/>
      <c r="D130" s="49"/>
      <c r="E130" s="25"/>
    </row>
    <row r="131" spans="2:5" ht="12.75">
      <c r="B131" s="10"/>
      <c r="C131" s="12"/>
      <c r="D131" s="49"/>
      <c r="E131" s="25"/>
    </row>
    <row r="132" spans="2:5" ht="12.75">
      <c r="B132" s="10"/>
      <c r="C132" s="12"/>
      <c r="D132" s="49"/>
      <c r="E132" s="25"/>
    </row>
    <row r="133" spans="2:5" ht="12.75">
      <c r="B133" s="10"/>
      <c r="C133" s="12"/>
      <c r="D133" s="49"/>
      <c r="E133" s="25"/>
    </row>
    <row r="134" spans="2:5" ht="12.75">
      <c r="B134" s="10"/>
      <c r="C134" s="12"/>
      <c r="D134" s="49"/>
      <c r="E134" s="25"/>
    </row>
    <row r="135" spans="2:5" ht="12.75">
      <c r="B135" s="10"/>
      <c r="C135" s="12"/>
      <c r="D135" s="49"/>
      <c r="E135" s="25"/>
    </row>
    <row r="136" spans="2:5" ht="12.75">
      <c r="B136" s="10"/>
      <c r="C136" s="12"/>
      <c r="D136" s="49"/>
      <c r="E136" s="25"/>
    </row>
    <row r="137" spans="2:5" ht="12.75">
      <c r="B137" s="10"/>
      <c r="C137" s="12"/>
      <c r="D137" s="49"/>
      <c r="E137" s="25"/>
    </row>
    <row r="138" spans="2:5" ht="12.75">
      <c r="B138" s="3"/>
      <c r="C138" s="12"/>
      <c r="D138" s="49"/>
      <c r="E138" s="25"/>
    </row>
    <row r="139" spans="2:5" ht="12.75">
      <c r="B139" s="10"/>
      <c r="C139" s="12"/>
      <c r="D139" s="49"/>
      <c r="E139" s="25"/>
    </row>
    <row r="140" spans="2:5" ht="12.75">
      <c r="B140" s="10"/>
      <c r="C140" s="12"/>
      <c r="D140" s="49"/>
      <c r="E140" s="25"/>
    </row>
    <row r="141" spans="2:5" ht="12.75">
      <c r="B141" s="10"/>
      <c r="C141" s="12"/>
      <c r="D141" s="49"/>
      <c r="E141" s="25"/>
    </row>
    <row r="142" spans="2:5" ht="12.75">
      <c r="B142" s="10"/>
      <c r="C142" s="12"/>
      <c r="D142" s="49"/>
      <c r="E142" s="25"/>
    </row>
    <row r="143" spans="2:5" ht="12.75">
      <c r="B143" s="3"/>
      <c r="C143" s="12"/>
      <c r="D143" s="49"/>
      <c r="E143" s="25"/>
    </row>
    <row r="144" spans="2:5" ht="12.75">
      <c r="B144" s="3"/>
      <c r="C144" s="12"/>
      <c r="D144" s="49"/>
      <c r="E144" s="25"/>
    </row>
    <row r="145" spans="2:5" ht="12.75">
      <c r="B145" s="3"/>
      <c r="C145" s="12"/>
      <c r="D145" s="49"/>
      <c r="E145" s="25"/>
    </row>
    <row r="146" spans="2:5" ht="12.75">
      <c r="B146" s="3"/>
      <c r="C146" s="12"/>
      <c r="D146" s="49"/>
      <c r="E146" s="25"/>
    </row>
    <row r="147" spans="2:5" ht="12.75">
      <c r="B147" s="3"/>
      <c r="C147" s="12"/>
      <c r="D147" s="49"/>
      <c r="E147" s="25"/>
    </row>
    <row r="148" spans="2:5" ht="12.75">
      <c r="B148" s="3"/>
      <c r="C148" s="12"/>
      <c r="D148" s="49"/>
      <c r="E148" s="25"/>
    </row>
    <row r="149" spans="2:5" ht="12.75">
      <c r="B149" s="3"/>
      <c r="C149" s="12"/>
      <c r="D149" s="49"/>
      <c r="E149" s="25"/>
    </row>
    <row r="150" spans="2:5" ht="12.75">
      <c r="B150" s="3"/>
      <c r="C150" s="12"/>
      <c r="D150" s="49"/>
      <c r="E150" s="25"/>
    </row>
    <row r="151" spans="2:5" ht="12.75">
      <c r="B151" s="3"/>
      <c r="C151" s="12"/>
      <c r="D151" s="49"/>
      <c r="E151" s="25"/>
    </row>
    <row r="152" spans="2:5" ht="12.75">
      <c r="B152" s="3"/>
      <c r="C152" s="12"/>
      <c r="D152" s="49"/>
      <c r="E152" s="25"/>
    </row>
    <row r="153" spans="2:5" ht="12.75">
      <c r="B153" s="3"/>
      <c r="C153" s="12"/>
      <c r="D153" s="49"/>
      <c r="E153" s="25"/>
    </row>
    <row r="154" spans="2:5" ht="12.75">
      <c r="B154" s="3"/>
      <c r="C154" s="12"/>
      <c r="D154" s="49"/>
      <c r="E154" s="25"/>
    </row>
    <row r="155" spans="2:5" ht="12.75">
      <c r="B155" s="3"/>
      <c r="C155" s="12"/>
      <c r="D155" s="49"/>
      <c r="E155" s="25"/>
    </row>
  </sheetData>
  <sheetProtection/>
  <printOptions gridLines="1" headings="1"/>
  <pageMargins left="0.75" right="0.75" top="1" bottom="1" header="0.5" footer="0.5"/>
  <pageSetup fitToHeight="4" horizontalDpi="600" verticalDpi="600" orientation="landscape" scale="55" r:id="rId1"/>
  <headerFooter alignWithMargins="0">
    <oddHeader>&amp;CRussia &amp; CIS Regions 
CTU Count &amp;RPage &amp;P of &amp;N</oddHeader>
    <oddFooter>&amp;Ltomlinl@shaw.ca&amp;C&amp;F&amp;R&amp;D</oddFooter>
  </headerFooter>
  <rowBreaks count="2" manualBreakCount="2">
    <brk id="45" min="1" max="5" man="1"/>
    <brk id="110" min="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31.140625" style="25" bestFit="1" customWidth="1"/>
    <col min="2" max="2" width="31.57421875" style="0" customWidth="1"/>
    <col min="3" max="3" width="2.421875" style="0" customWidth="1"/>
    <col min="4" max="4" width="7.7109375" style="25" customWidth="1"/>
    <col min="5" max="5" width="6.421875" style="25" bestFit="1" customWidth="1"/>
    <col min="6" max="6" width="6.421875" style="56" bestFit="1" customWidth="1"/>
    <col min="7" max="7" width="7.8515625" style="12" bestFit="1" customWidth="1"/>
    <col min="8" max="8" width="6.28125" style="56" bestFit="1" customWidth="1"/>
    <col min="9" max="9" width="7.57421875" style="54" bestFit="1" customWidth="1"/>
  </cols>
  <sheetData>
    <row r="1" spans="2:9" ht="15.75">
      <c r="B1" s="8" t="s">
        <v>642</v>
      </c>
      <c r="C1" s="37"/>
      <c r="D1" s="185">
        <v>2006</v>
      </c>
      <c r="E1" s="186" t="s">
        <v>192</v>
      </c>
      <c r="F1" s="77" t="s">
        <v>90</v>
      </c>
      <c r="G1" s="44" t="s">
        <v>90</v>
      </c>
      <c r="H1" s="151"/>
      <c r="I1" s="175"/>
    </row>
    <row r="2" spans="2:9" ht="15.75">
      <c r="B2" s="178" t="s">
        <v>167</v>
      </c>
      <c r="C2" s="87"/>
      <c r="D2" s="185" t="s">
        <v>82</v>
      </c>
      <c r="E2" s="186" t="s">
        <v>90</v>
      </c>
      <c r="F2" s="77" t="s">
        <v>251</v>
      </c>
      <c r="G2" s="44" t="s">
        <v>251</v>
      </c>
      <c r="H2" s="78" t="s">
        <v>251</v>
      </c>
      <c r="I2" s="175" t="s">
        <v>251</v>
      </c>
    </row>
    <row r="3" spans="2:9" ht="15.75">
      <c r="B3" s="187"/>
      <c r="C3" s="37"/>
      <c r="D3" s="185" t="s">
        <v>55</v>
      </c>
      <c r="E3" s="186">
        <v>2007</v>
      </c>
      <c r="F3" s="77">
        <v>2008</v>
      </c>
      <c r="G3" s="44">
        <v>2009</v>
      </c>
      <c r="H3" s="78">
        <v>2010</v>
      </c>
      <c r="I3" s="175">
        <v>2011</v>
      </c>
    </row>
    <row r="4" spans="2:9" ht="15.75">
      <c r="B4" s="37"/>
      <c r="C4" s="37"/>
      <c r="D4" s="37"/>
      <c r="E4" s="37"/>
      <c r="F4" s="77"/>
      <c r="G4" s="44"/>
      <c r="H4" s="151"/>
      <c r="I4" s="175"/>
    </row>
    <row r="5" spans="1:9" ht="17.25">
      <c r="A5" s="207" t="s">
        <v>487</v>
      </c>
      <c r="B5" s="178" t="s">
        <v>168</v>
      </c>
      <c r="C5" s="38"/>
      <c r="D5" s="151"/>
      <c r="E5" s="151"/>
      <c r="F5" s="77"/>
      <c r="G5" s="151"/>
      <c r="H5" s="78">
        <v>2010</v>
      </c>
      <c r="I5" s="175"/>
    </row>
    <row r="6" spans="1:9" s="9" customFormat="1" ht="17.25">
      <c r="A6" s="207" t="s">
        <v>488</v>
      </c>
      <c r="B6" s="174" t="s">
        <v>160</v>
      </c>
      <c r="C6" s="38"/>
      <c r="D6" s="188">
        <v>1</v>
      </c>
      <c r="E6" s="186">
        <f aca="true" t="shared" si="0" ref="E6:E20">SUM(D6:D6)</f>
        <v>1</v>
      </c>
      <c r="F6" s="77">
        <v>2</v>
      </c>
      <c r="G6" s="151">
        <v>2</v>
      </c>
      <c r="H6" s="151">
        <v>2</v>
      </c>
      <c r="I6" s="175">
        <v>2</v>
      </c>
    </row>
    <row r="7" spans="1:9" ht="17.25">
      <c r="A7" s="207" t="s">
        <v>489</v>
      </c>
      <c r="B7" s="174" t="s">
        <v>215</v>
      </c>
      <c r="C7" s="37"/>
      <c r="D7" s="188">
        <v>1</v>
      </c>
      <c r="E7" s="186">
        <f t="shared" si="0"/>
        <v>1</v>
      </c>
      <c r="F7" s="77">
        <v>3</v>
      </c>
      <c r="G7" s="151">
        <v>3</v>
      </c>
      <c r="H7" s="151">
        <v>3</v>
      </c>
      <c r="I7" s="175">
        <v>3</v>
      </c>
    </row>
    <row r="8" spans="1:9" s="9" customFormat="1" ht="17.25">
      <c r="A8" s="207" t="s">
        <v>490</v>
      </c>
      <c r="B8" s="174" t="s">
        <v>161</v>
      </c>
      <c r="C8" s="38"/>
      <c r="D8" s="188">
        <v>2</v>
      </c>
      <c r="E8" s="186">
        <f t="shared" si="0"/>
        <v>2</v>
      </c>
      <c r="F8" s="77">
        <v>5</v>
      </c>
      <c r="G8" s="151">
        <v>5</v>
      </c>
      <c r="H8" s="151">
        <v>5</v>
      </c>
      <c r="I8" s="175">
        <v>5</v>
      </c>
    </row>
    <row r="9" spans="1:9" s="9" customFormat="1" ht="17.25">
      <c r="A9" s="207" t="s">
        <v>491</v>
      </c>
      <c r="B9" s="174" t="s">
        <v>162</v>
      </c>
      <c r="C9" s="38"/>
      <c r="D9" s="188">
        <v>1</v>
      </c>
      <c r="E9" s="186">
        <f t="shared" si="0"/>
        <v>1</v>
      </c>
      <c r="F9" s="77">
        <v>2</v>
      </c>
      <c r="G9" s="151">
        <v>2</v>
      </c>
      <c r="H9" s="151">
        <v>2</v>
      </c>
      <c r="I9" s="175">
        <v>2</v>
      </c>
    </row>
    <row r="10" spans="1:9" s="9" customFormat="1" ht="17.25">
      <c r="A10" s="207" t="s">
        <v>492</v>
      </c>
      <c r="B10" s="174" t="s">
        <v>163</v>
      </c>
      <c r="C10" s="38"/>
      <c r="D10" s="188">
        <v>1</v>
      </c>
      <c r="E10" s="186">
        <f t="shared" si="0"/>
        <v>1</v>
      </c>
      <c r="F10" s="77">
        <v>1</v>
      </c>
      <c r="G10" s="151">
        <v>1</v>
      </c>
      <c r="H10" s="151">
        <v>1</v>
      </c>
      <c r="I10" s="175">
        <v>1</v>
      </c>
    </row>
    <row r="11" spans="1:9" s="9" customFormat="1" ht="17.25">
      <c r="A11" s="207" t="s">
        <v>493</v>
      </c>
      <c r="B11" s="174" t="s">
        <v>164</v>
      </c>
      <c r="C11" s="38"/>
      <c r="D11" s="188">
        <v>1</v>
      </c>
      <c r="E11" s="186">
        <f t="shared" si="0"/>
        <v>1</v>
      </c>
      <c r="F11" s="77">
        <v>2</v>
      </c>
      <c r="G11" s="151">
        <v>2</v>
      </c>
      <c r="H11" s="151">
        <v>2</v>
      </c>
      <c r="I11" s="175">
        <v>8</v>
      </c>
    </row>
    <row r="12" spans="1:9" ht="17.25">
      <c r="A12" s="207" t="s">
        <v>494</v>
      </c>
      <c r="B12" s="174" t="s">
        <v>165</v>
      </c>
      <c r="C12" s="37"/>
      <c r="D12" s="188">
        <v>1</v>
      </c>
      <c r="E12" s="186">
        <f t="shared" si="0"/>
        <v>1</v>
      </c>
      <c r="F12" s="77">
        <v>2</v>
      </c>
      <c r="G12" s="151">
        <v>2</v>
      </c>
      <c r="H12" s="151">
        <v>2</v>
      </c>
      <c r="I12" s="175">
        <v>2</v>
      </c>
    </row>
    <row r="13" spans="1:9" ht="17.25">
      <c r="A13" s="207" t="s">
        <v>495</v>
      </c>
      <c r="B13" s="174" t="s">
        <v>166</v>
      </c>
      <c r="C13" s="37"/>
      <c r="D13" s="188">
        <v>1</v>
      </c>
      <c r="E13" s="186">
        <f t="shared" si="0"/>
        <v>1</v>
      </c>
      <c r="F13" s="77">
        <v>3</v>
      </c>
      <c r="G13" s="151">
        <v>3</v>
      </c>
      <c r="H13" s="151">
        <v>3</v>
      </c>
      <c r="I13" s="175">
        <v>3</v>
      </c>
    </row>
    <row r="14" spans="1:9" s="9" customFormat="1" ht="17.25">
      <c r="A14" s="207" t="s">
        <v>496</v>
      </c>
      <c r="B14" s="174" t="s">
        <v>169</v>
      </c>
      <c r="C14" s="38"/>
      <c r="D14" s="188">
        <v>3</v>
      </c>
      <c r="E14" s="186">
        <f t="shared" si="0"/>
        <v>3</v>
      </c>
      <c r="F14" s="77">
        <v>4</v>
      </c>
      <c r="G14" s="151">
        <v>6</v>
      </c>
      <c r="H14" s="151">
        <v>6</v>
      </c>
      <c r="I14" s="175">
        <v>6</v>
      </c>
    </row>
    <row r="15" spans="1:9" s="9" customFormat="1" ht="17.25">
      <c r="A15" s="207" t="s">
        <v>497</v>
      </c>
      <c r="B15" s="174" t="s">
        <v>170</v>
      </c>
      <c r="C15" s="38"/>
      <c r="D15" s="188">
        <v>1</v>
      </c>
      <c r="E15" s="186">
        <f t="shared" si="0"/>
        <v>1</v>
      </c>
      <c r="F15" s="77">
        <v>2</v>
      </c>
      <c r="G15" s="151">
        <v>2</v>
      </c>
      <c r="H15" s="151">
        <v>2</v>
      </c>
      <c r="I15" s="175">
        <v>6</v>
      </c>
    </row>
    <row r="16" spans="1:9" s="9" customFormat="1" ht="17.25">
      <c r="A16" s="207" t="s">
        <v>498</v>
      </c>
      <c r="B16" s="174" t="s">
        <v>171</v>
      </c>
      <c r="C16" s="38"/>
      <c r="D16" s="188">
        <v>2</v>
      </c>
      <c r="E16" s="186">
        <f t="shared" si="0"/>
        <v>2</v>
      </c>
      <c r="F16" s="77">
        <v>2</v>
      </c>
      <c r="G16" s="151">
        <v>2</v>
      </c>
      <c r="H16" s="151">
        <v>2</v>
      </c>
      <c r="I16" s="175">
        <v>4</v>
      </c>
    </row>
    <row r="17" spans="1:9" s="9" customFormat="1" ht="17.25">
      <c r="A17" s="207" t="s">
        <v>499</v>
      </c>
      <c r="B17" s="174" t="s">
        <v>222</v>
      </c>
      <c r="C17" s="38"/>
      <c r="D17" s="188">
        <v>2</v>
      </c>
      <c r="E17" s="186">
        <f t="shared" si="0"/>
        <v>2</v>
      </c>
      <c r="F17" s="77">
        <v>4</v>
      </c>
      <c r="G17" s="151">
        <v>4</v>
      </c>
      <c r="H17" s="151">
        <v>4</v>
      </c>
      <c r="I17" s="175">
        <v>4</v>
      </c>
    </row>
    <row r="18" spans="1:9" s="9" customFormat="1" ht="17.25">
      <c r="A18" s="207" t="s">
        <v>500</v>
      </c>
      <c r="B18" s="174" t="s">
        <v>172</v>
      </c>
      <c r="C18" s="38"/>
      <c r="D18" s="188">
        <v>1</v>
      </c>
      <c r="E18" s="186">
        <f t="shared" si="0"/>
        <v>1</v>
      </c>
      <c r="F18" s="77">
        <v>2</v>
      </c>
      <c r="G18" s="151">
        <v>2</v>
      </c>
      <c r="H18" s="151">
        <v>2</v>
      </c>
      <c r="I18" s="175">
        <v>4</v>
      </c>
    </row>
    <row r="19" spans="1:9" ht="17.25">
      <c r="A19" s="207" t="s">
        <v>501</v>
      </c>
      <c r="B19" s="174" t="s">
        <v>173</v>
      </c>
      <c r="C19" s="37"/>
      <c r="D19" s="188">
        <v>1</v>
      </c>
      <c r="E19" s="186">
        <f t="shared" si="0"/>
        <v>1</v>
      </c>
      <c r="F19" s="77">
        <v>2</v>
      </c>
      <c r="G19" s="151">
        <v>2</v>
      </c>
      <c r="H19" s="151">
        <v>1</v>
      </c>
      <c r="I19" s="175">
        <v>1</v>
      </c>
    </row>
    <row r="20" spans="1:9" s="9" customFormat="1" ht="17.25">
      <c r="A20" s="207" t="s">
        <v>502</v>
      </c>
      <c r="B20" s="174" t="s">
        <v>223</v>
      </c>
      <c r="C20" s="38"/>
      <c r="D20" s="188"/>
      <c r="E20" s="186">
        <f t="shared" si="0"/>
        <v>0</v>
      </c>
      <c r="F20" s="77">
        <v>1</v>
      </c>
      <c r="G20" s="151">
        <v>1</v>
      </c>
      <c r="H20" s="151">
        <v>1</v>
      </c>
      <c r="I20" s="175">
        <v>4</v>
      </c>
    </row>
    <row r="21" spans="1:9" s="9" customFormat="1" ht="17.25">
      <c r="A21" s="207" t="s">
        <v>503</v>
      </c>
      <c r="B21" s="174"/>
      <c r="C21" s="38"/>
      <c r="D21" s="188"/>
      <c r="E21" s="186"/>
      <c r="F21" s="77"/>
      <c r="G21" s="151"/>
      <c r="H21" s="151"/>
      <c r="I21" s="175"/>
    </row>
    <row r="22" spans="1:9" s="9" customFormat="1" ht="17.25">
      <c r="A22" s="207" t="s">
        <v>504</v>
      </c>
      <c r="B22" s="59" t="s">
        <v>479</v>
      </c>
      <c r="C22" s="230"/>
      <c r="D22" s="231"/>
      <c r="E22" s="232"/>
      <c r="F22" s="233">
        <v>4</v>
      </c>
      <c r="G22" s="98">
        <v>2</v>
      </c>
      <c r="H22" s="98">
        <v>1</v>
      </c>
      <c r="I22" s="83">
        <v>1</v>
      </c>
    </row>
    <row r="23" spans="1:9" ht="17.25">
      <c r="A23" s="207" t="s">
        <v>505</v>
      </c>
      <c r="B23" s="59" t="s">
        <v>476</v>
      </c>
      <c r="C23" s="234"/>
      <c r="D23" s="234"/>
      <c r="E23" s="234"/>
      <c r="F23" s="233">
        <v>2</v>
      </c>
      <c r="G23" s="98">
        <v>1</v>
      </c>
      <c r="H23" s="98">
        <v>1</v>
      </c>
      <c r="I23" s="83">
        <v>4</v>
      </c>
    </row>
    <row r="24" spans="1:9" ht="17.25">
      <c r="A24" s="207"/>
      <c r="B24" s="59" t="s">
        <v>625</v>
      </c>
      <c r="C24" s="234"/>
      <c r="D24" s="234"/>
      <c r="E24" s="234"/>
      <c r="F24" s="233"/>
      <c r="G24" s="98"/>
      <c r="H24" s="98"/>
      <c r="I24" s="83">
        <v>1</v>
      </c>
    </row>
    <row r="25" spans="1:9" s="1" customFormat="1" ht="17.25">
      <c r="A25" s="207"/>
      <c r="B25" s="189"/>
      <c r="C25" s="189"/>
      <c r="D25" s="188">
        <f>SUM(D5:D23)</f>
        <v>19</v>
      </c>
      <c r="E25" s="186">
        <f>SUM(E6:E23)</f>
        <v>19</v>
      </c>
      <c r="F25" s="77">
        <f>SUM(F5:F23)</f>
        <v>43</v>
      </c>
      <c r="G25" s="151">
        <f>SUM(G5:G23)</f>
        <v>42</v>
      </c>
      <c r="H25" s="151">
        <f>SUM(H6:H23)</f>
        <v>40</v>
      </c>
      <c r="I25" s="175">
        <f>SUM(I6:I20)</f>
        <v>55</v>
      </c>
    </row>
    <row r="26" spans="2:9" ht="15.75">
      <c r="B26" s="174"/>
      <c r="C26" s="174"/>
      <c r="D26" s="151"/>
      <c r="E26" s="151"/>
      <c r="F26" s="77"/>
      <c r="G26" s="151"/>
      <c r="H26" s="151"/>
      <c r="I26" s="175"/>
    </row>
    <row r="27" spans="2:9" ht="15.75">
      <c r="B27" s="37"/>
      <c r="C27" s="37"/>
      <c r="D27" s="37"/>
      <c r="E27" s="37"/>
      <c r="F27" s="77"/>
      <c r="G27" s="151"/>
      <c r="H27" s="151"/>
      <c r="I27" s="175"/>
    </row>
    <row r="28" spans="2:9" ht="15.75">
      <c r="B28" s="190" t="s">
        <v>483</v>
      </c>
      <c r="C28" s="191"/>
      <c r="D28" s="180">
        <v>31</v>
      </c>
      <c r="E28" s="180">
        <v>37</v>
      </c>
      <c r="F28" s="192" t="s">
        <v>481</v>
      </c>
      <c r="G28" s="183" t="s">
        <v>477</v>
      </c>
      <c r="H28" s="193" t="s">
        <v>480</v>
      </c>
      <c r="I28" s="181"/>
    </row>
    <row r="29" spans="2:9" ht="15.75">
      <c r="B29" s="190" t="s">
        <v>484</v>
      </c>
      <c r="C29" s="191"/>
      <c r="D29" s="180">
        <v>2</v>
      </c>
      <c r="E29" s="180">
        <v>4</v>
      </c>
      <c r="F29" s="194"/>
      <c r="G29" s="180"/>
      <c r="H29" s="180" t="s">
        <v>351</v>
      </c>
      <c r="I29" s="181"/>
    </row>
    <row r="30" spans="2:9" ht="15.75">
      <c r="B30" s="190" t="s">
        <v>485</v>
      </c>
      <c r="C30" s="191"/>
      <c r="D30" s="180">
        <v>0</v>
      </c>
      <c r="E30" s="180">
        <v>2</v>
      </c>
      <c r="F30" s="194"/>
      <c r="G30" s="180"/>
      <c r="H30" s="180" t="s">
        <v>351</v>
      </c>
      <c r="I30" s="181"/>
    </row>
    <row r="31" spans="1:9" ht="17.25">
      <c r="A31" s="207" t="s">
        <v>506</v>
      </c>
      <c r="B31" s="190" t="s">
        <v>214</v>
      </c>
      <c r="C31" s="191"/>
      <c r="D31" s="180">
        <v>1</v>
      </c>
      <c r="E31" s="180">
        <v>1</v>
      </c>
      <c r="F31" s="194"/>
      <c r="G31" s="180"/>
      <c r="H31" s="180">
        <v>1</v>
      </c>
      <c r="I31" s="181">
        <v>1</v>
      </c>
    </row>
    <row r="32" spans="1:9" ht="17.25">
      <c r="A32" s="207" t="s">
        <v>507</v>
      </c>
      <c r="B32" s="190" t="s">
        <v>25</v>
      </c>
      <c r="C32" s="191"/>
      <c r="D32" s="180">
        <v>2</v>
      </c>
      <c r="E32" s="180">
        <v>2</v>
      </c>
      <c r="F32" s="194">
        <v>1</v>
      </c>
      <c r="G32" s="180">
        <v>1</v>
      </c>
      <c r="H32" s="180">
        <v>2</v>
      </c>
      <c r="I32" s="181">
        <v>2</v>
      </c>
    </row>
    <row r="33" spans="1:9" ht="17.25">
      <c r="A33" s="207" t="s">
        <v>508</v>
      </c>
      <c r="B33" s="190" t="s">
        <v>51</v>
      </c>
      <c r="C33" s="191"/>
      <c r="D33" s="180">
        <v>1</v>
      </c>
      <c r="E33" s="180">
        <v>1</v>
      </c>
      <c r="F33" s="194">
        <v>0</v>
      </c>
      <c r="G33" s="180"/>
      <c r="H33" s="180">
        <v>2</v>
      </c>
      <c r="I33" s="181">
        <v>1</v>
      </c>
    </row>
    <row r="34" spans="1:9" ht="17.25">
      <c r="A34" s="207" t="s">
        <v>509</v>
      </c>
      <c r="B34" s="190" t="s">
        <v>619</v>
      </c>
      <c r="C34" s="191"/>
      <c r="D34" s="180">
        <v>2</v>
      </c>
      <c r="E34" s="180">
        <v>2</v>
      </c>
      <c r="F34" s="194">
        <v>1</v>
      </c>
      <c r="G34" s="180">
        <v>0</v>
      </c>
      <c r="H34" s="180">
        <v>0</v>
      </c>
      <c r="I34" s="181">
        <v>0</v>
      </c>
    </row>
    <row r="35" spans="1:9" ht="17.25">
      <c r="A35" s="207" t="s">
        <v>510</v>
      </c>
      <c r="B35" s="190" t="s">
        <v>287</v>
      </c>
      <c r="C35" s="191"/>
      <c r="D35" s="191"/>
      <c r="E35" s="191"/>
      <c r="F35" s="194"/>
      <c r="G35" s="180">
        <v>2</v>
      </c>
      <c r="H35" s="180">
        <v>2</v>
      </c>
      <c r="I35" s="181">
        <v>2</v>
      </c>
    </row>
    <row r="36" spans="1:32" s="176" customFormat="1" ht="17.25">
      <c r="A36" s="207"/>
      <c r="B36" s="195" t="s">
        <v>478</v>
      </c>
      <c r="C36" s="196"/>
      <c r="D36" s="197">
        <f>SUM(D31:D35)</f>
        <v>6</v>
      </c>
      <c r="E36" s="197">
        <f>SUM(E31:E35)</f>
        <v>6</v>
      </c>
      <c r="F36" s="197">
        <f>SUM(F31:F35)</f>
        <v>2</v>
      </c>
      <c r="G36" s="197">
        <f>SUM(G31:G35)</f>
        <v>3</v>
      </c>
      <c r="H36" s="197">
        <f>SUM(H31:H35)</f>
        <v>7</v>
      </c>
      <c r="I36" s="198">
        <f>SUM(I31:I35)</f>
        <v>6</v>
      </c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</row>
    <row r="37" spans="1:10" s="43" customFormat="1" ht="17.25">
      <c r="A37" s="207" t="s">
        <v>511</v>
      </c>
      <c r="B37" s="179" t="s">
        <v>482</v>
      </c>
      <c r="C37" s="182"/>
      <c r="D37" s="183">
        <f>D25+D36</f>
        <v>25</v>
      </c>
      <c r="E37" s="183">
        <f>E25+E36</f>
        <v>25</v>
      </c>
      <c r="F37" s="183">
        <f>F25+F36</f>
        <v>45</v>
      </c>
      <c r="G37" s="183">
        <f>G25+G36</f>
        <v>45</v>
      </c>
      <c r="H37" s="183">
        <f>H25+H36</f>
        <v>47</v>
      </c>
      <c r="I37" s="181">
        <f>I25+I36</f>
        <v>61</v>
      </c>
      <c r="J37" s="184"/>
    </row>
    <row r="38" spans="2:9" ht="15.75">
      <c r="B38" s="199" t="s">
        <v>216</v>
      </c>
      <c r="C38" s="200"/>
      <c r="D38" s="200">
        <v>2006</v>
      </c>
      <c r="E38" s="201">
        <v>2007</v>
      </c>
      <c r="F38" s="194">
        <v>2008</v>
      </c>
      <c r="G38" s="180">
        <v>2009</v>
      </c>
      <c r="H38" s="202">
        <v>2010</v>
      </c>
      <c r="I38" s="203">
        <f>I37-H37</f>
        <v>14</v>
      </c>
    </row>
    <row r="39" spans="2:9" ht="15.75">
      <c r="B39" s="204" t="s">
        <v>616</v>
      </c>
      <c r="C39" s="191"/>
      <c r="D39" s="191"/>
      <c r="E39" s="191"/>
      <c r="F39" s="180"/>
      <c r="G39" s="205"/>
      <c r="H39" s="180"/>
      <c r="I39" s="181"/>
    </row>
    <row r="40" spans="2:9" ht="15.75">
      <c r="B40" s="206"/>
      <c r="C40" s="193"/>
      <c r="D40" s="191"/>
      <c r="E40" s="191"/>
      <c r="F40" s="180"/>
      <c r="G40" s="205"/>
      <c r="H40" s="180"/>
      <c r="I40" s="181"/>
    </row>
  </sheetData>
  <sheetProtection/>
  <printOptions gridLines="1" headings="1"/>
  <pageMargins left="0.75" right="0.75" top="1" bottom="1" header="0.5" footer="0.5"/>
  <pageSetup fitToHeight="1" fitToWidth="1" horizontalDpi="600" verticalDpi="600" orientation="portrait" scale="95" r:id="rId1"/>
  <headerFooter alignWithMargins="0">
    <oddHeader>&amp;CChina CTU Count&amp;RPage &amp;P of &amp;N</oddHeader>
    <oddFooter>&amp;Ltomlinl@shaw.ca&amp;C&amp;F&amp;R&amp;D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75"/>
  <sheetViews>
    <sheetView view="pageBreakPreview" zoomScale="75" zoomScaleSheetLayoutView="75" zoomScalePageLayoutView="0" workbookViewId="0" topLeftCell="A1">
      <pane ySplit="4" topLeftCell="A50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9.140625" style="3" customWidth="1"/>
    <col min="2" max="2" width="46.00390625" style="0" customWidth="1"/>
    <col min="3" max="3" width="2.00390625" style="0" customWidth="1"/>
    <col min="4" max="4" width="24.7109375" style="2" bestFit="1" customWidth="1"/>
    <col min="5" max="5" width="7.7109375" style="12" bestFit="1" customWidth="1"/>
    <col min="6" max="6" width="9.7109375" style="56" bestFit="1" customWidth="1"/>
    <col min="7" max="7" width="6.421875" style="56" bestFit="1" customWidth="1"/>
    <col min="8" max="8" width="6.421875" style="12" bestFit="1" customWidth="1"/>
    <col min="9" max="9" width="6.57421875" style="7" customWidth="1"/>
    <col min="10" max="10" width="5.421875" style="56" bestFit="1" customWidth="1"/>
    <col min="11" max="11" width="12.8515625" style="56" customWidth="1"/>
    <col min="12" max="12" width="6.8515625" style="54" bestFit="1" customWidth="1"/>
  </cols>
  <sheetData>
    <row r="1" spans="2:5" ht="12.75">
      <c r="B1" s="16" t="s">
        <v>41</v>
      </c>
      <c r="C1" s="16"/>
      <c r="D1" s="16"/>
      <c r="E1" s="21"/>
    </row>
    <row r="2" spans="5:11" ht="12.75">
      <c r="E2" s="15">
        <v>2006</v>
      </c>
      <c r="F2" s="117">
        <v>2007</v>
      </c>
      <c r="G2" s="119">
        <v>2008</v>
      </c>
      <c r="H2" s="12">
        <v>2009</v>
      </c>
      <c r="I2" s="12" t="s">
        <v>412</v>
      </c>
      <c r="J2" s="97">
        <v>2010</v>
      </c>
      <c r="K2" s="97">
        <v>2010</v>
      </c>
    </row>
    <row r="3" spans="2:11" ht="12.75">
      <c r="B3" s="8" t="s">
        <v>642</v>
      </c>
      <c r="E3" s="15" t="s">
        <v>55</v>
      </c>
      <c r="F3" s="117" t="s">
        <v>55</v>
      </c>
      <c r="G3" s="119" t="s">
        <v>90</v>
      </c>
      <c r="H3" s="12" t="s">
        <v>90</v>
      </c>
      <c r="I3" s="12" t="s">
        <v>413</v>
      </c>
      <c r="J3" s="97"/>
      <c r="K3" s="97" t="s">
        <v>412</v>
      </c>
    </row>
    <row r="4" spans="2:12" ht="12.75">
      <c r="B4" s="1" t="s">
        <v>16</v>
      </c>
      <c r="C4" s="1"/>
      <c r="D4" s="3" t="s">
        <v>17</v>
      </c>
      <c r="E4" s="15" t="s">
        <v>56</v>
      </c>
      <c r="F4" s="117" t="s">
        <v>56</v>
      </c>
      <c r="G4" s="119" t="s">
        <v>251</v>
      </c>
      <c r="H4" s="12" t="s">
        <v>251</v>
      </c>
      <c r="I4" s="12">
        <v>2009</v>
      </c>
      <c r="J4" s="97" t="s">
        <v>283</v>
      </c>
      <c r="K4" s="97" t="s">
        <v>413</v>
      </c>
      <c r="L4" s="3">
        <v>2011</v>
      </c>
    </row>
    <row r="5" spans="2:4" ht="12.75">
      <c r="B5" s="1"/>
      <c r="C5" s="1"/>
      <c r="D5" s="3"/>
    </row>
    <row r="6" spans="2:12" ht="12.75">
      <c r="B6" s="5" t="s">
        <v>23</v>
      </c>
      <c r="C6" s="1"/>
      <c r="D6" s="3"/>
      <c r="K6" s="130">
        <v>2010</v>
      </c>
      <c r="L6" s="3">
        <v>2011</v>
      </c>
    </row>
    <row r="7" spans="9:12" ht="12.75">
      <c r="I7" s="39" t="s">
        <v>274</v>
      </c>
      <c r="K7" s="131" t="s">
        <v>274</v>
      </c>
      <c r="L7" s="54" t="s">
        <v>192</v>
      </c>
    </row>
    <row r="8" spans="2:12" ht="12.75">
      <c r="B8" s="55" t="s">
        <v>18</v>
      </c>
      <c r="D8" s="56" t="s">
        <v>19</v>
      </c>
      <c r="E8" s="12">
        <v>13</v>
      </c>
      <c r="F8" s="56">
        <v>13</v>
      </c>
      <c r="G8" s="56">
        <v>16</v>
      </c>
      <c r="H8" s="12">
        <v>16</v>
      </c>
      <c r="I8" s="12">
        <v>1</v>
      </c>
      <c r="J8" s="56">
        <v>21</v>
      </c>
      <c r="L8" s="54">
        <v>18</v>
      </c>
    </row>
    <row r="9" spans="2:12" ht="12.75">
      <c r="B9" s="55" t="s">
        <v>18</v>
      </c>
      <c r="D9" s="56" t="s">
        <v>274</v>
      </c>
      <c r="I9" s="12"/>
      <c r="J9" s="56">
        <v>2</v>
      </c>
      <c r="L9" s="54">
        <v>2</v>
      </c>
    </row>
    <row r="10" spans="1:12" s="48" customFormat="1" ht="12.75">
      <c r="A10" s="49"/>
      <c r="B10" s="1" t="s">
        <v>51</v>
      </c>
      <c r="D10" s="56" t="s">
        <v>19</v>
      </c>
      <c r="E10" s="51">
        <v>30</v>
      </c>
      <c r="F10" s="51">
        <v>35</v>
      </c>
      <c r="G10" s="51">
        <v>35</v>
      </c>
      <c r="H10" s="51">
        <v>35</v>
      </c>
      <c r="I10" s="51">
        <v>2</v>
      </c>
      <c r="J10" s="56">
        <v>42</v>
      </c>
      <c r="K10" s="56"/>
      <c r="L10" s="54">
        <v>28</v>
      </c>
    </row>
    <row r="11" spans="1:12" s="48" customFormat="1" ht="12.75">
      <c r="A11" s="49"/>
      <c r="B11" s="1" t="s">
        <v>51</v>
      </c>
      <c r="D11" s="56" t="s">
        <v>274</v>
      </c>
      <c r="E11" s="51"/>
      <c r="F11" s="51"/>
      <c r="G11" s="51"/>
      <c r="H11" s="51"/>
      <c r="I11" s="51"/>
      <c r="J11" s="56">
        <v>2</v>
      </c>
      <c r="K11" s="56"/>
      <c r="L11" s="54">
        <v>3</v>
      </c>
    </row>
    <row r="12" spans="1:12" s="48" customFormat="1" ht="12.75">
      <c r="A12" s="49"/>
      <c r="B12" s="1" t="s">
        <v>51</v>
      </c>
      <c r="D12" s="56" t="s">
        <v>475</v>
      </c>
      <c r="E12" s="51"/>
      <c r="F12" s="51"/>
      <c r="G12" s="51"/>
      <c r="H12" s="51"/>
      <c r="I12" s="51"/>
      <c r="J12" s="56"/>
      <c r="K12" s="56"/>
      <c r="L12" s="54">
        <v>10</v>
      </c>
    </row>
    <row r="13" spans="2:10" ht="12.75">
      <c r="B13" s="1" t="s">
        <v>25</v>
      </c>
      <c r="D13" s="56" t="s">
        <v>19</v>
      </c>
      <c r="E13" s="12">
        <v>15</v>
      </c>
      <c r="F13" s="56">
        <v>25</v>
      </c>
      <c r="G13" s="56">
        <v>22</v>
      </c>
      <c r="H13" s="12">
        <v>22</v>
      </c>
      <c r="I13" s="12">
        <v>1</v>
      </c>
      <c r="J13" s="56">
        <v>22</v>
      </c>
    </row>
    <row r="14" spans="2:12" ht="12.75">
      <c r="B14" s="1" t="s">
        <v>25</v>
      </c>
      <c r="D14" s="56" t="s">
        <v>475</v>
      </c>
      <c r="I14" s="12"/>
      <c r="L14" s="54">
        <v>7</v>
      </c>
    </row>
    <row r="15" spans="2:12" ht="12.75">
      <c r="B15" s="1" t="s">
        <v>25</v>
      </c>
      <c r="D15" s="56" t="s">
        <v>274</v>
      </c>
      <c r="I15" s="12"/>
      <c r="J15" s="56">
        <v>2</v>
      </c>
      <c r="L15" s="54">
        <v>3</v>
      </c>
    </row>
    <row r="16" spans="2:12" ht="12.75">
      <c r="B16" s="1" t="s">
        <v>25</v>
      </c>
      <c r="D16" s="56" t="s">
        <v>398</v>
      </c>
      <c r="I16" s="12"/>
      <c r="L16" s="54">
        <v>2</v>
      </c>
    </row>
    <row r="17" spans="2:12" ht="12.75">
      <c r="B17" s="1" t="s">
        <v>25</v>
      </c>
      <c r="D17" s="56" t="s">
        <v>393</v>
      </c>
      <c r="I17" s="12"/>
      <c r="L17" s="54">
        <v>1</v>
      </c>
    </row>
    <row r="18" spans="2:12" ht="12.75">
      <c r="B18" s="1" t="s">
        <v>25</v>
      </c>
      <c r="D18" s="56" t="s">
        <v>89</v>
      </c>
      <c r="I18" s="12"/>
      <c r="L18" s="54">
        <v>1</v>
      </c>
    </row>
    <row r="19" spans="2:12" ht="12.75">
      <c r="B19" s="1" t="s">
        <v>286</v>
      </c>
      <c r="D19" s="56" t="s">
        <v>19</v>
      </c>
      <c r="E19" s="12">
        <v>0</v>
      </c>
      <c r="F19" s="56">
        <v>0</v>
      </c>
      <c r="G19" s="56">
        <v>0</v>
      </c>
      <c r="H19" s="12">
        <v>1</v>
      </c>
      <c r="I19" s="12">
        <v>1</v>
      </c>
      <c r="J19" s="56">
        <v>2</v>
      </c>
      <c r="L19" s="54">
        <v>2</v>
      </c>
    </row>
    <row r="20" spans="1:12" s="48" customFormat="1" ht="12.75">
      <c r="A20" s="49"/>
      <c r="B20" s="161" t="s">
        <v>391</v>
      </c>
      <c r="D20" s="56" t="s">
        <v>19</v>
      </c>
      <c r="E20" s="51">
        <v>4</v>
      </c>
      <c r="F20" s="51">
        <v>6</v>
      </c>
      <c r="G20" s="51">
        <v>6</v>
      </c>
      <c r="H20" s="51">
        <v>6</v>
      </c>
      <c r="I20" s="51"/>
      <c r="J20" s="51">
        <v>6</v>
      </c>
      <c r="K20" s="56"/>
      <c r="L20" s="162">
        <v>6</v>
      </c>
    </row>
    <row r="21" spans="1:12" s="25" customFormat="1" ht="12.75">
      <c r="A21" s="3"/>
      <c r="B21" s="1" t="s">
        <v>385</v>
      </c>
      <c r="D21" s="56" t="s">
        <v>539</v>
      </c>
      <c r="E21" s="56">
        <v>4</v>
      </c>
      <c r="F21" s="56">
        <v>5</v>
      </c>
      <c r="G21" s="56">
        <v>7</v>
      </c>
      <c r="H21" s="56">
        <v>7</v>
      </c>
      <c r="J21" s="56">
        <v>7</v>
      </c>
      <c r="K21" s="56"/>
      <c r="L21" s="54">
        <v>7</v>
      </c>
    </row>
    <row r="22" spans="1:12" s="64" customFormat="1" ht="12.75">
      <c r="A22" s="54"/>
      <c r="B22" s="1" t="s">
        <v>538</v>
      </c>
      <c r="D22" s="56" t="s">
        <v>462</v>
      </c>
      <c r="E22" s="53"/>
      <c r="F22" s="53"/>
      <c r="G22" s="53"/>
      <c r="H22" s="53"/>
      <c r="J22" s="53">
        <v>1</v>
      </c>
      <c r="K22" s="53"/>
      <c r="L22" s="54">
        <v>1</v>
      </c>
    </row>
    <row r="23" spans="2:12" ht="12.75">
      <c r="B23" s="1" t="s">
        <v>260</v>
      </c>
      <c r="C23" s="9"/>
      <c r="D23" s="56" t="s">
        <v>19</v>
      </c>
      <c r="E23" s="12">
        <v>14</v>
      </c>
      <c r="F23" s="12">
        <v>17</v>
      </c>
      <c r="G23" s="56">
        <v>2</v>
      </c>
      <c r="H23" s="12">
        <v>2</v>
      </c>
      <c r="I23" s="12">
        <v>2</v>
      </c>
      <c r="J23" s="56">
        <v>2</v>
      </c>
      <c r="L23" s="54">
        <v>2</v>
      </c>
    </row>
    <row r="24" spans="1:12" s="48" customFormat="1" ht="12.75">
      <c r="A24" s="49"/>
      <c r="B24" s="161" t="s">
        <v>388</v>
      </c>
      <c r="D24" s="56" t="s">
        <v>19</v>
      </c>
      <c r="E24" s="51">
        <v>3</v>
      </c>
      <c r="F24" s="51">
        <v>3</v>
      </c>
      <c r="G24" s="51">
        <v>3</v>
      </c>
      <c r="H24" s="51">
        <v>3</v>
      </c>
      <c r="J24" s="51">
        <v>3</v>
      </c>
      <c r="K24" s="56"/>
      <c r="L24" s="162">
        <v>3</v>
      </c>
    </row>
    <row r="25" spans="1:12" s="48" customFormat="1" ht="12.75">
      <c r="A25" s="49"/>
      <c r="B25" s="161" t="s">
        <v>386</v>
      </c>
      <c r="D25" s="56" t="s">
        <v>19</v>
      </c>
      <c r="E25" s="51">
        <v>3</v>
      </c>
      <c r="F25" s="51">
        <v>3</v>
      </c>
      <c r="G25" s="51">
        <v>3</v>
      </c>
      <c r="H25" s="51">
        <v>3</v>
      </c>
      <c r="J25" s="51">
        <v>3</v>
      </c>
      <c r="K25" s="56"/>
      <c r="L25" s="162">
        <v>3</v>
      </c>
    </row>
    <row r="26" spans="1:12" s="48" customFormat="1" ht="12.75">
      <c r="A26" s="49"/>
      <c r="B26" s="161" t="s">
        <v>20</v>
      </c>
      <c r="D26" s="56" t="s">
        <v>19</v>
      </c>
      <c r="E26" s="51">
        <v>3</v>
      </c>
      <c r="F26" s="51">
        <v>3</v>
      </c>
      <c r="G26" s="51">
        <v>3</v>
      </c>
      <c r="H26" s="51">
        <v>3</v>
      </c>
      <c r="J26" s="51">
        <v>3</v>
      </c>
      <c r="K26" s="56"/>
      <c r="L26" s="162">
        <v>3</v>
      </c>
    </row>
    <row r="27" spans="1:12" s="48" customFormat="1" ht="12.75">
      <c r="A27" s="49"/>
      <c r="B27" s="161" t="s">
        <v>387</v>
      </c>
      <c r="D27" s="56" t="s">
        <v>19</v>
      </c>
      <c r="E27" s="51">
        <v>9</v>
      </c>
      <c r="F27" s="51">
        <v>9</v>
      </c>
      <c r="G27" s="51">
        <v>9</v>
      </c>
      <c r="H27" s="51">
        <v>9</v>
      </c>
      <c r="J27" s="51">
        <v>9</v>
      </c>
      <c r="K27" s="56"/>
      <c r="L27" s="162">
        <v>9</v>
      </c>
    </row>
    <row r="28" spans="1:12" s="48" customFormat="1" ht="12.75">
      <c r="A28" s="49"/>
      <c r="B28" s="161" t="s">
        <v>389</v>
      </c>
      <c r="D28" s="56" t="s">
        <v>19</v>
      </c>
      <c r="E28" s="51">
        <v>2</v>
      </c>
      <c r="F28" s="51">
        <v>2</v>
      </c>
      <c r="G28" s="51">
        <v>2</v>
      </c>
      <c r="H28" s="51">
        <v>2</v>
      </c>
      <c r="J28" s="51">
        <v>2</v>
      </c>
      <c r="K28" s="56"/>
      <c r="L28" s="162">
        <v>2</v>
      </c>
    </row>
    <row r="29" spans="1:12" s="48" customFormat="1" ht="12.75">
      <c r="A29" s="49"/>
      <c r="B29" s="161" t="s">
        <v>21</v>
      </c>
      <c r="D29" s="56" t="s">
        <v>19</v>
      </c>
      <c r="E29" s="51">
        <v>32</v>
      </c>
      <c r="F29" s="51">
        <v>41</v>
      </c>
      <c r="G29" s="51">
        <v>41</v>
      </c>
      <c r="H29" s="51">
        <v>41</v>
      </c>
      <c r="J29" s="51">
        <v>41</v>
      </c>
      <c r="K29" s="56"/>
      <c r="L29" s="162">
        <v>41</v>
      </c>
    </row>
    <row r="30" spans="1:12" s="48" customFormat="1" ht="12.75">
      <c r="A30" s="49"/>
      <c r="B30" s="161" t="s">
        <v>22</v>
      </c>
      <c r="D30" s="56" t="s">
        <v>369</v>
      </c>
      <c r="E30" s="51">
        <v>2</v>
      </c>
      <c r="F30" s="51">
        <v>2</v>
      </c>
      <c r="G30" s="51">
        <v>3</v>
      </c>
      <c r="H30" s="51">
        <v>3</v>
      </c>
      <c r="J30" s="51">
        <v>3</v>
      </c>
      <c r="K30" s="56"/>
      <c r="L30" s="162">
        <v>3</v>
      </c>
    </row>
    <row r="31" spans="2:12" ht="12.75">
      <c r="B31" s="1" t="s">
        <v>540</v>
      </c>
      <c r="D31" s="56" t="s">
        <v>19</v>
      </c>
      <c r="E31" s="12">
        <v>1</v>
      </c>
      <c r="F31" s="56">
        <v>2</v>
      </c>
      <c r="G31" s="56">
        <v>2</v>
      </c>
      <c r="H31" s="12">
        <v>2</v>
      </c>
      <c r="J31" s="56">
        <v>3</v>
      </c>
      <c r="L31" s="54">
        <v>3</v>
      </c>
    </row>
    <row r="32" spans="1:12" s="8" customFormat="1" ht="12.75">
      <c r="A32" s="11"/>
      <c r="B32" s="1" t="s">
        <v>316</v>
      </c>
      <c r="C32" s="1"/>
      <c r="D32" s="56" t="s">
        <v>89</v>
      </c>
      <c r="E32" s="12">
        <v>1</v>
      </c>
      <c r="F32" s="56">
        <v>1</v>
      </c>
      <c r="G32" s="56">
        <v>1</v>
      </c>
      <c r="H32" s="12">
        <v>1</v>
      </c>
      <c r="I32" s="9"/>
      <c r="J32" s="56">
        <v>1</v>
      </c>
      <c r="K32" s="56"/>
      <c r="L32" s="54">
        <v>2</v>
      </c>
    </row>
    <row r="33" spans="1:12" s="8" customFormat="1" ht="12.75">
      <c r="A33" s="11"/>
      <c r="B33" s="1" t="s">
        <v>316</v>
      </c>
      <c r="C33" s="1"/>
      <c r="D33" s="56" t="s">
        <v>259</v>
      </c>
      <c r="E33" s="12">
        <v>0</v>
      </c>
      <c r="F33" s="56">
        <v>0</v>
      </c>
      <c r="G33" s="56">
        <v>1</v>
      </c>
      <c r="H33" s="12">
        <v>1</v>
      </c>
      <c r="I33" s="9"/>
      <c r="J33" s="56">
        <v>0</v>
      </c>
      <c r="K33" s="56"/>
      <c r="L33" s="54">
        <v>0</v>
      </c>
    </row>
    <row r="34" spans="1:12" s="48" customFormat="1" ht="12.75">
      <c r="A34" s="49"/>
      <c r="B34" s="161" t="s">
        <v>47</v>
      </c>
      <c r="D34" s="56" t="s">
        <v>390</v>
      </c>
      <c r="E34" s="51">
        <v>2</v>
      </c>
      <c r="F34" s="51">
        <v>2</v>
      </c>
      <c r="G34" s="51">
        <v>2</v>
      </c>
      <c r="H34" s="51">
        <v>2</v>
      </c>
      <c r="J34" s="51">
        <v>2</v>
      </c>
      <c r="K34" s="56"/>
      <c r="L34" s="162">
        <v>2</v>
      </c>
    </row>
    <row r="35" spans="1:12" s="48" customFormat="1" ht="12.75">
      <c r="A35" s="49"/>
      <c r="B35" s="1" t="s">
        <v>48</v>
      </c>
      <c r="D35" s="56" t="s">
        <v>19</v>
      </c>
      <c r="E35" s="51">
        <v>8</v>
      </c>
      <c r="F35" s="51">
        <v>10</v>
      </c>
      <c r="G35" s="51">
        <v>10</v>
      </c>
      <c r="H35" s="51">
        <v>10</v>
      </c>
      <c r="J35" s="51">
        <v>8</v>
      </c>
      <c r="K35" s="56"/>
      <c r="L35" s="54">
        <v>8</v>
      </c>
    </row>
    <row r="36" spans="2:12" ht="12.75">
      <c r="B36" s="161" t="s">
        <v>377</v>
      </c>
      <c r="D36" s="56" t="s">
        <v>19</v>
      </c>
      <c r="J36" s="56">
        <v>4</v>
      </c>
      <c r="L36" s="54">
        <v>6</v>
      </c>
    </row>
    <row r="37" spans="2:12" ht="12.75">
      <c r="B37" s="161" t="s">
        <v>396</v>
      </c>
      <c r="D37" s="56" t="s">
        <v>19</v>
      </c>
      <c r="L37" s="54">
        <v>2</v>
      </c>
    </row>
    <row r="38" spans="2:12" ht="12.75">
      <c r="B38" s="1" t="s">
        <v>188</v>
      </c>
      <c r="D38" s="56" t="s">
        <v>259</v>
      </c>
      <c r="J38" s="56">
        <v>1</v>
      </c>
      <c r="L38" s="54">
        <v>1</v>
      </c>
    </row>
    <row r="39" spans="2:12" ht="12.75">
      <c r="B39" s="1" t="s">
        <v>613</v>
      </c>
      <c r="D39" s="56" t="s">
        <v>612</v>
      </c>
      <c r="L39" s="54">
        <v>1</v>
      </c>
    </row>
    <row r="40" spans="2:12" ht="12.75">
      <c r="B40" s="1" t="s">
        <v>188</v>
      </c>
      <c r="D40" s="56" t="s">
        <v>614</v>
      </c>
      <c r="L40" s="54">
        <v>4</v>
      </c>
    </row>
    <row r="41" spans="2:12" ht="12.75">
      <c r="B41" s="1" t="s">
        <v>188</v>
      </c>
      <c r="D41" s="56" t="s">
        <v>399</v>
      </c>
      <c r="J41" s="56">
        <v>3</v>
      </c>
      <c r="L41" s="54">
        <v>1</v>
      </c>
    </row>
    <row r="42" spans="2:12" ht="12.75">
      <c r="B42" s="1" t="s">
        <v>178</v>
      </c>
      <c r="D42" s="56" t="s">
        <v>475</v>
      </c>
      <c r="J42" s="56">
        <v>1</v>
      </c>
      <c r="K42" s="51"/>
      <c r="L42" s="54">
        <v>2</v>
      </c>
    </row>
    <row r="43" spans="1:12" s="105" customFormat="1" ht="12.75">
      <c r="A43" s="100"/>
      <c r="B43" s="101" t="s">
        <v>66</v>
      </c>
      <c r="C43" s="102"/>
      <c r="D43" s="103"/>
      <c r="E43" s="103">
        <f>SUM(E8:E42)</f>
        <v>146</v>
      </c>
      <c r="F43" s="106">
        <f>SUM(F8:F42)</f>
        <v>179</v>
      </c>
      <c r="G43" s="106">
        <f>SUM(G8:G42)</f>
        <v>168</v>
      </c>
      <c r="H43" s="103">
        <f>SUM(H8:H42)</f>
        <v>169</v>
      </c>
      <c r="I43" s="104"/>
      <c r="J43" s="106">
        <f>SUM(J6:J42)</f>
        <v>196</v>
      </c>
      <c r="K43" s="106"/>
      <c r="L43" s="143">
        <f>SUM(L8:L42)</f>
        <v>189</v>
      </c>
    </row>
    <row r="45" spans="2:11" ht="12.75">
      <c r="B45" s="1" t="s">
        <v>16</v>
      </c>
      <c r="C45" s="1"/>
      <c r="D45" s="3" t="s">
        <v>17</v>
      </c>
      <c r="E45" s="15">
        <v>2006</v>
      </c>
      <c r="F45" s="117">
        <v>2007</v>
      </c>
      <c r="G45" s="119">
        <v>2008</v>
      </c>
      <c r="H45" s="12">
        <v>2009</v>
      </c>
      <c r="I45" s="12"/>
      <c r="J45" s="97" t="s">
        <v>283</v>
      </c>
      <c r="K45" s="97" t="s">
        <v>413</v>
      </c>
    </row>
    <row r="46" spans="2:12" ht="12.75">
      <c r="B46" s="5" t="s">
        <v>423</v>
      </c>
      <c r="J46" s="97">
        <v>2010</v>
      </c>
      <c r="K46" s="97">
        <v>2010</v>
      </c>
      <c r="L46" s="3">
        <v>2011</v>
      </c>
    </row>
    <row r="47" ht="12.75">
      <c r="B47" s="2"/>
    </row>
    <row r="48" spans="2:12" ht="12.75">
      <c r="B48" s="19" t="s">
        <v>415</v>
      </c>
      <c r="C48" s="1"/>
      <c r="D48" s="10"/>
      <c r="E48" s="65">
        <v>3</v>
      </c>
      <c r="F48" s="99">
        <v>3</v>
      </c>
      <c r="G48" s="56">
        <f>'Russia.2011'!C8</f>
        <v>3</v>
      </c>
      <c r="H48" s="12">
        <f>'Russia.2011'!D8</f>
        <v>3</v>
      </c>
      <c r="J48" s="56">
        <v>3</v>
      </c>
      <c r="L48" s="54">
        <f>'Russia.2011'!F8</f>
        <v>3</v>
      </c>
    </row>
    <row r="49" spans="2:12" ht="12.75">
      <c r="B49" s="19" t="s">
        <v>416</v>
      </c>
      <c r="C49" s="1"/>
      <c r="D49" s="10"/>
      <c r="E49" s="65">
        <v>0</v>
      </c>
      <c r="F49" s="99">
        <v>0</v>
      </c>
      <c r="G49" s="56">
        <f>'Russia.2011'!C38</f>
        <v>1</v>
      </c>
      <c r="H49" s="12">
        <f>'Russia.2011'!D38</f>
        <v>1</v>
      </c>
      <c r="J49" s="56">
        <v>1</v>
      </c>
      <c r="L49" s="54">
        <f>'Russia.2011'!F38</f>
        <v>1</v>
      </c>
    </row>
    <row r="50" spans="2:12" ht="12.75">
      <c r="B50" s="19" t="s">
        <v>417</v>
      </c>
      <c r="C50" s="1"/>
      <c r="D50" s="10"/>
      <c r="E50" s="65">
        <v>0</v>
      </c>
      <c r="F50" s="99">
        <v>0</v>
      </c>
      <c r="G50" s="56">
        <f>'Russia.2011'!C25</f>
        <v>1</v>
      </c>
      <c r="H50" s="12">
        <v>9</v>
      </c>
      <c r="J50" s="56">
        <v>20</v>
      </c>
      <c r="L50" s="54">
        <f>'Russia.2011'!F26</f>
        <v>20</v>
      </c>
    </row>
    <row r="51" spans="2:12" ht="12.75">
      <c r="B51" s="19" t="s">
        <v>422</v>
      </c>
      <c r="C51" s="1"/>
      <c r="D51" s="10"/>
      <c r="E51" s="65"/>
      <c r="F51" s="99"/>
      <c r="J51" s="56">
        <v>2</v>
      </c>
      <c r="L51" s="54">
        <f>'Russia.2011'!F14</f>
        <v>2</v>
      </c>
    </row>
    <row r="52" spans="2:12" ht="12.75">
      <c r="B52" s="19" t="s">
        <v>444</v>
      </c>
      <c r="C52" s="1"/>
      <c r="D52" s="10"/>
      <c r="E52" s="65"/>
      <c r="F52" s="99"/>
      <c r="J52" s="56">
        <v>1</v>
      </c>
      <c r="L52" s="54">
        <f>'Russia.2011'!F43</f>
        <v>1</v>
      </c>
    </row>
    <row r="53" spans="2:12" ht="12.75">
      <c r="B53" s="19" t="s">
        <v>418</v>
      </c>
      <c r="C53" s="1"/>
      <c r="D53" s="10"/>
      <c r="E53" s="65" t="s">
        <v>193</v>
      </c>
      <c r="F53" s="99">
        <v>4</v>
      </c>
      <c r="G53" s="56">
        <v>6</v>
      </c>
      <c r="H53" s="12">
        <v>6</v>
      </c>
      <c r="J53" s="56">
        <v>10</v>
      </c>
      <c r="L53" s="54">
        <f>'Russia.2011'!F33</f>
        <v>10</v>
      </c>
    </row>
    <row r="54" spans="1:12" s="8" customFormat="1" ht="12.75">
      <c r="A54" s="11"/>
      <c r="B54" s="19" t="s">
        <v>419</v>
      </c>
      <c r="C54" s="1"/>
      <c r="D54" s="3"/>
      <c r="E54" s="65">
        <v>110</v>
      </c>
      <c r="F54" s="99">
        <v>118</v>
      </c>
      <c r="G54" s="56">
        <f>'Russia.2011'!C105</f>
        <v>151</v>
      </c>
      <c r="H54" s="12">
        <f>'Russia.2011'!D103</f>
        <v>177</v>
      </c>
      <c r="I54" s="9"/>
      <c r="J54" s="56">
        <f>'Russia.2011'!E104</f>
        <v>176</v>
      </c>
      <c r="K54" s="56"/>
      <c r="L54" s="54">
        <f>'Russia.2011'!F104</f>
        <v>182</v>
      </c>
    </row>
    <row r="55" spans="2:6" ht="12.75">
      <c r="B55" s="2"/>
      <c r="E55" s="56"/>
      <c r="F55" s="53"/>
    </row>
    <row r="56" spans="1:12" s="105" customFormat="1" ht="12.75">
      <c r="A56" s="100"/>
      <c r="B56" s="101" t="s">
        <v>424</v>
      </c>
      <c r="C56" s="102"/>
      <c r="D56" s="103"/>
      <c r="E56" s="106">
        <f>SUM(E48:E55)</f>
        <v>113</v>
      </c>
      <c r="F56" s="107">
        <f>SUM(F48:F55)</f>
        <v>125</v>
      </c>
      <c r="G56" s="106">
        <f>SUM(G47:G55)</f>
        <v>162</v>
      </c>
      <c r="H56" s="103">
        <f>SUM(H48:H55)</f>
        <v>196</v>
      </c>
      <c r="I56" s="104"/>
      <c r="J56" s="106">
        <f>SUM(J48:J55)</f>
        <v>213</v>
      </c>
      <c r="K56" s="106"/>
      <c r="L56" s="66">
        <f>SUM(L48:L55)</f>
        <v>219</v>
      </c>
    </row>
    <row r="57" ht="12.75">
      <c r="B57" s="2"/>
    </row>
    <row r="58" spans="2:12" ht="12.75">
      <c r="B58" s="5" t="s">
        <v>24</v>
      </c>
      <c r="L58" s="3">
        <v>2011</v>
      </c>
    </row>
    <row r="59" spans="2:12" ht="12.75">
      <c r="B59" s="55" t="s">
        <v>18</v>
      </c>
      <c r="D59" s="56" t="s">
        <v>26</v>
      </c>
      <c r="E59" s="12">
        <v>15</v>
      </c>
      <c r="F59" s="117">
        <v>15</v>
      </c>
      <c r="G59" s="56">
        <v>22</v>
      </c>
      <c r="H59" s="12">
        <v>22</v>
      </c>
      <c r="J59" s="56">
        <v>27</v>
      </c>
      <c r="L59" s="54">
        <v>33</v>
      </c>
    </row>
    <row r="60" spans="1:12" s="48" customFormat="1" ht="12.75">
      <c r="A60" s="49"/>
      <c r="B60" s="1" t="s">
        <v>51</v>
      </c>
      <c r="D60" s="56" t="s">
        <v>26</v>
      </c>
      <c r="E60" s="51">
        <v>15</v>
      </c>
      <c r="F60" s="84">
        <v>18</v>
      </c>
      <c r="G60" s="51">
        <v>18</v>
      </c>
      <c r="H60" s="51">
        <v>12</v>
      </c>
      <c r="J60" s="56">
        <v>19</v>
      </c>
      <c r="K60" s="56"/>
      <c r="L60" s="54">
        <v>22</v>
      </c>
    </row>
    <row r="61" spans="2:12" ht="12.75">
      <c r="B61" s="1" t="s">
        <v>25</v>
      </c>
      <c r="D61" s="56" t="s">
        <v>521</v>
      </c>
      <c r="E61" s="12">
        <v>23</v>
      </c>
      <c r="F61" s="117">
        <v>26</v>
      </c>
      <c r="G61" s="56">
        <v>14</v>
      </c>
      <c r="H61" s="12">
        <v>14</v>
      </c>
      <c r="J61" s="56">
        <v>18</v>
      </c>
      <c r="L61" s="54">
        <v>3</v>
      </c>
    </row>
    <row r="62" spans="2:12" ht="12.75">
      <c r="B62" s="1" t="s">
        <v>25</v>
      </c>
      <c r="D62" s="56" t="s">
        <v>522</v>
      </c>
      <c r="F62" s="117"/>
      <c r="L62" s="54">
        <v>1</v>
      </c>
    </row>
    <row r="63" spans="2:12" ht="12.75">
      <c r="B63" s="1" t="s">
        <v>25</v>
      </c>
      <c r="D63" s="56" t="s">
        <v>523</v>
      </c>
      <c r="F63" s="117"/>
      <c r="L63" s="54">
        <v>4</v>
      </c>
    </row>
    <row r="64" spans="2:12" ht="12.75">
      <c r="B64" s="1" t="s">
        <v>25</v>
      </c>
      <c r="D64" s="56" t="s">
        <v>524</v>
      </c>
      <c r="F64" s="117"/>
      <c r="L64" s="54">
        <v>1</v>
      </c>
    </row>
    <row r="65" spans="2:12" ht="12.75">
      <c r="B65" s="1" t="s">
        <v>25</v>
      </c>
      <c r="D65" s="56" t="s">
        <v>525</v>
      </c>
      <c r="F65" s="117"/>
      <c r="L65" s="54">
        <v>1</v>
      </c>
    </row>
    <row r="66" spans="2:12" ht="12.75">
      <c r="B66" s="1" t="s">
        <v>25</v>
      </c>
      <c r="D66" s="56" t="s">
        <v>526</v>
      </c>
      <c r="F66" s="117"/>
      <c r="L66" s="54">
        <v>1</v>
      </c>
    </row>
    <row r="67" spans="2:12" ht="12.75">
      <c r="B67" s="1" t="s">
        <v>25</v>
      </c>
      <c r="D67" s="56" t="s">
        <v>527</v>
      </c>
      <c r="F67" s="117"/>
      <c r="L67" s="54">
        <v>4</v>
      </c>
    </row>
    <row r="68" spans="1:12" s="48" customFormat="1" ht="12.75">
      <c r="A68" s="49"/>
      <c r="B68" s="1" t="s">
        <v>27</v>
      </c>
      <c r="D68" s="56" t="s">
        <v>26</v>
      </c>
      <c r="E68" s="51">
        <v>2</v>
      </c>
      <c r="F68" s="84"/>
      <c r="G68" s="51">
        <v>2</v>
      </c>
      <c r="H68" s="51">
        <v>2</v>
      </c>
      <c r="J68" s="51">
        <v>2</v>
      </c>
      <c r="K68" s="56"/>
      <c r="L68" s="54"/>
    </row>
    <row r="69" spans="2:12" ht="12.75">
      <c r="B69" s="1" t="s">
        <v>316</v>
      </c>
      <c r="D69" s="56" t="s">
        <v>26</v>
      </c>
      <c r="F69" s="117"/>
      <c r="J69" s="56">
        <v>3</v>
      </c>
      <c r="L69" s="54">
        <v>2</v>
      </c>
    </row>
    <row r="70" spans="2:12" ht="12.75">
      <c r="B70" s="1" t="s">
        <v>638</v>
      </c>
      <c r="D70" s="56" t="s">
        <v>637</v>
      </c>
      <c r="F70" s="117"/>
      <c r="L70" s="54">
        <v>1</v>
      </c>
    </row>
    <row r="71" spans="2:12" ht="12.75">
      <c r="B71" s="55" t="s">
        <v>537</v>
      </c>
      <c r="D71" s="56"/>
      <c r="F71" s="117"/>
      <c r="J71" s="56">
        <f>SUM(J59:J69)</f>
        <v>69</v>
      </c>
      <c r="L71" s="66">
        <f>SUM(L59:L70)</f>
        <v>73</v>
      </c>
    </row>
    <row r="72" spans="2:12" ht="12.75">
      <c r="B72" s="55" t="s">
        <v>85</v>
      </c>
      <c r="D72" s="56"/>
      <c r="E72" s="12">
        <v>29</v>
      </c>
      <c r="F72" s="117">
        <v>34</v>
      </c>
      <c r="G72" s="56">
        <v>24</v>
      </c>
      <c r="H72" s="12">
        <v>24</v>
      </c>
      <c r="J72" s="56">
        <v>22</v>
      </c>
      <c r="K72" s="53" t="s">
        <v>85</v>
      </c>
      <c r="L72" s="54">
        <v>17</v>
      </c>
    </row>
    <row r="73" spans="2:12" ht="12.75">
      <c r="B73" s="1" t="s">
        <v>299</v>
      </c>
      <c r="D73" s="56" t="s">
        <v>85</v>
      </c>
      <c r="F73" s="117"/>
      <c r="J73" s="56">
        <v>2</v>
      </c>
      <c r="K73" s="56">
        <v>2</v>
      </c>
      <c r="L73" s="54">
        <v>2</v>
      </c>
    </row>
    <row r="74" spans="2:12" ht="12.75">
      <c r="B74" s="1" t="s">
        <v>520</v>
      </c>
      <c r="D74" s="56"/>
      <c r="F74" s="117"/>
      <c r="J74" s="56">
        <v>5</v>
      </c>
      <c r="K74" s="56">
        <v>5</v>
      </c>
      <c r="L74" s="54">
        <v>5</v>
      </c>
    </row>
    <row r="75" spans="2:12" ht="12.75">
      <c r="B75" s="55" t="s">
        <v>536</v>
      </c>
      <c r="D75" s="56"/>
      <c r="F75" s="117"/>
      <c r="L75" s="66">
        <f>SUM(L72:L74)</f>
        <v>24</v>
      </c>
    </row>
    <row r="76" spans="1:12" s="48" customFormat="1" ht="12.75">
      <c r="A76" s="49"/>
      <c r="B76" s="55" t="s">
        <v>86</v>
      </c>
      <c r="D76" s="56"/>
      <c r="E76" s="51">
        <v>10</v>
      </c>
      <c r="F76" s="84">
        <v>10</v>
      </c>
      <c r="G76" s="51">
        <v>10</v>
      </c>
      <c r="H76" s="51">
        <v>11</v>
      </c>
      <c r="J76" s="56">
        <f>SUM(K77:K81)</f>
        <v>9</v>
      </c>
      <c r="K76" s="53" t="s">
        <v>425</v>
      </c>
      <c r="L76" s="54"/>
    </row>
    <row r="77" spans="2:12" ht="12.75">
      <c r="B77" s="1" t="s">
        <v>360</v>
      </c>
      <c r="D77" s="56" t="s">
        <v>425</v>
      </c>
      <c r="F77" s="117"/>
      <c r="J77" s="56">
        <v>2</v>
      </c>
      <c r="K77" s="56">
        <v>2</v>
      </c>
      <c r="L77" s="54">
        <v>2</v>
      </c>
    </row>
    <row r="78" spans="2:12" ht="12.75">
      <c r="B78" s="1" t="s">
        <v>512</v>
      </c>
      <c r="D78" s="56" t="s">
        <v>425</v>
      </c>
      <c r="F78" s="117"/>
      <c r="J78" s="56">
        <v>1</v>
      </c>
      <c r="K78" s="56">
        <v>1</v>
      </c>
      <c r="L78" s="54">
        <v>0</v>
      </c>
    </row>
    <row r="79" spans="2:12" ht="12.75">
      <c r="B79" s="1" t="s">
        <v>361</v>
      </c>
      <c r="D79" s="56" t="s">
        <v>425</v>
      </c>
      <c r="F79" s="117"/>
      <c r="J79" s="56">
        <v>3</v>
      </c>
      <c r="K79" s="56">
        <v>3</v>
      </c>
      <c r="L79" s="54">
        <v>1</v>
      </c>
    </row>
    <row r="80" spans="2:12" ht="12.75">
      <c r="B80" s="1" t="s">
        <v>362</v>
      </c>
      <c r="D80" s="56" t="s">
        <v>425</v>
      </c>
      <c r="F80" s="117"/>
      <c r="J80" s="56">
        <v>0</v>
      </c>
      <c r="K80" s="56">
        <v>0</v>
      </c>
      <c r="L80" s="54">
        <v>0</v>
      </c>
    </row>
    <row r="81" spans="1:12" s="50" customFormat="1" ht="12.75">
      <c r="A81" s="49"/>
      <c r="B81" s="1" t="s">
        <v>363</v>
      </c>
      <c r="D81" s="56" t="s">
        <v>425</v>
      </c>
      <c r="E81" s="51"/>
      <c r="F81" s="84"/>
      <c r="G81" s="51"/>
      <c r="H81" s="51"/>
      <c r="J81" s="56">
        <v>3</v>
      </c>
      <c r="K81" s="56">
        <v>3</v>
      </c>
      <c r="L81" s="54">
        <v>4</v>
      </c>
    </row>
    <row r="82" spans="1:12" s="50" customFormat="1" ht="12.75">
      <c r="A82" s="49"/>
      <c r="B82" s="55" t="s">
        <v>486</v>
      </c>
      <c r="D82" s="56"/>
      <c r="E82" s="51"/>
      <c r="F82" s="84"/>
      <c r="G82" s="51"/>
      <c r="H82" s="51"/>
      <c r="J82" s="56"/>
      <c r="K82" s="56"/>
      <c r="L82" s="66">
        <f>SUM(L77:L81)</f>
        <v>7</v>
      </c>
    </row>
    <row r="83" spans="1:12" s="50" customFormat="1" ht="12.75">
      <c r="A83" s="49"/>
      <c r="B83" s="55"/>
      <c r="D83" s="56"/>
      <c r="E83" s="51"/>
      <c r="F83" s="84"/>
      <c r="G83" s="51"/>
      <c r="H83" s="51"/>
      <c r="J83" s="56"/>
      <c r="K83" s="56"/>
      <c r="L83" s="54"/>
    </row>
    <row r="84" spans="1:12" s="50" customFormat="1" ht="12.75">
      <c r="A84" s="49"/>
      <c r="B84" s="55" t="s">
        <v>626</v>
      </c>
      <c r="D84" s="56"/>
      <c r="E84" s="51"/>
      <c r="F84" s="84"/>
      <c r="G84" s="51"/>
      <c r="H84" s="51"/>
      <c r="J84" s="56"/>
      <c r="K84" s="56"/>
      <c r="L84" s="54"/>
    </row>
    <row r="85" spans="1:12" s="50" customFormat="1" ht="12.75">
      <c r="A85" s="49"/>
      <c r="B85" s="1" t="s">
        <v>625</v>
      </c>
      <c r="D85" s="56"/>
      <c r="E85" s="51"/>
      <c r="F85" s="84"/>
      <c r="G85" s="51"/>
      <c r="H85" s="51"/>
      <c r="J85" s="56"/>
      <c r="K85" s="56"/>
      <c r="L85" s="54">
        <v>1</v>
      </c>
    </row>
    <row r="86" spans="1:12" s="50" customFormat="1" ht="12.75">
      <c r="A86" s="49"/>
      <c r="B86" s="55"/>
      <c r="D86" s="56"/>
      <c r="E86" s="51"/>
      <c r="F86" s="84"/>
      <c r="G86" s="51"/>
      <c r="H86" s="51"/>
      <c r="J86" s="56"/>
      <c r="K86" s="56"/>
      <c r="L86" s="54"/>
    </row>
    <row r="87" spans="2:12" ht="12.75">
      <c r="B87" s="19" t="s">
        <v>420</v>
      </c>
      <c r="D87" s="12" t="s">
        <v>359</v>
      </c>
      <c r="E87" s="12">
        <v>31</v>
      </c>
      <c r="F87" s="117">
        <v>33</v>
      </c>
      <c r="G87" s="56">
        <f>'China.2011'!F26</f>
        <v>0</v>
      </c>
      <c r="H87" s="12">
        <f>'China.2011'!G37</f>
        <v>45</v>
      </c>
      <c r="J87" s="56">
        <f>'China.2011'!H37</f>
        <v>47</v>
      </c>
      <c r="L87" s="54">
        <f>'China.2011'!I37</f>
        <v>61</v>
      </c>
    </row>
    <row r="88" ht="12.75">
      <c r="K88" s="51" t="s">
        <v>322</v>
      </c>
    </row>
    <row r="89" spans="1:12" s="105" customFormat="1" ht="12.75">
      <c r="A89" s="100"/>
      <c r="B89" s="101" t="s">
        <v>426</v>
      </c>
      <c r="C89" s="102"/>
      <c r="D89" s="103"/>
      <c r="E89" s="103">
        <f>SUM(E58:E87)</f>
        <v>125</v>
      </c>
      <c r="F89" s="103">
        <f>SUM(F58:F87)</f>
        <v>136</v>
      </c>
      <c r="G89" s="103">
        <f>SUM(G58:G87)</f>
        <v>90</v>
      </c>
      <c r="H89" s="103">
        <f>SUM(H58:H87)</f>
        <v>130</v>
      </c>
      <c r="I89" s="103">
        <f>SUM(I58:I87)</f>
        <v>0</v>
      </c>
      <c r="J89" s="106">
        <f>J87+J76+J72+J71</f>
        <v>147</v>
      </c>
      <c r="K89" s="106">
        <f>L89-J89</f>
        <v>19</v>
      </c>
      <c r="L89" s="66">
        <f>L87+L85+L82+L75+L71</f>
        <v>166</v>
      </c>
    </row>
    <row r="91" spans="1:12" s="105" customFormat="1" ht="12.75">
      <c r="A91" s="100"/>
      <c r="B91" s="108" t="s">
        <v>430</v>
      </c>
      <c r="C91" s="102"/>
      <c r="D91" s="103"/>
      <c r="E91" s="103"/>
      <c r="F91" s="103"/>
      <c r="G91" s="103"/>
      <c r="H91" s="103"/>
      <c r="I91" s="103"/>
      <c r="J91" s="106"/>
      <c r="K91" s="106"/>
      <c r="L91" s="66">
        <f>L89+L56</f>
        <v>385</v>
      </c>
    </row>
    <row r="92" ht="12.75">
      <c r="L92" s="3"/>
    </row>
    <row r="94" spans="2:12" ht="12.75">
      <c r="B94" s="1" t="s">
        <v>16</v>
      </c>
      <c r="C94" s="1"/>
      <c r="D94" s="3" t="s">
        <v>17</v>
      </c>
      <c r="E94" s="15">
        <v>2006</v>
      </c>
      <c r="F94" s="117">
        <v>2007</v>
      </c>
      <c r="G94" s="119">
        <v>2008</v>
      </c>
      <c r="H94" s="12">
        <v>2009</v>
      </c>
      <c r="I94" s="12"/>
      <c r="J94" s="97" t="s">
        <v>283</v>
      </c>
      <c r="K94" s="97" t="s">
        <v>413</v>
      </c>
      <c r="L94" s="3">
        <v>2011</v>
      </c>
    </row>
    <row r="95" spans="2:11" ht="12.75">
      <c r="B95" s="5" t="s">
        <v>373</v>
      </c>
      <c r="J95" s="97">
        <v>2010</v>
      </c>
      <c r="K95" s="97">
        <v>2010</v>
      </c>
    </row>
    <row r="96" spans="2:12" ht="12.75">
      <c r="B96" s="55" t="s">
        <v>18</v>
      </c>
      <c r="D96" s="56" t="s">
        <v>28</v>
      </c>
      <c r="E96" s="12">
        <v>15</v>
      </c>
      <c r="F96" s="117">
        <v>15</v>
      </c>
      <c r="G96" s="56">
        <v>26</v>
      </c>
      <c r="H96" s="12">
        <v>26</v>
      </c>
      <c r="J96" s="56">
        <v>32</v>
      </c>
      <c r="L96" s="54">
        <v>33</v>
      </c>
    </row>
    <row r="97" spans="1:12" s="48" customFormat="1" ht="12.75">
      <c r="A97" s="49"/>
      <c r="B97" s="1" t="s">
        <v>51</v>
      </c>
      <c r="D97" s="56" t="s">
        <v>28</v>
      </c>
      <c r="E97" s="51">
        <v>20</v>
      </c>
      <c r="F97" s="84">
        <v>22</v>
      </c>
      <c r="G97" s="51">
        <v>22</v>
      </c>
      <c r="H97" s="51">
        <v>26</v>
      </c>
      <c r="J97" s="56">
        <v>45</v>
      </c>
      <c r="K97" s="56"/>
      <c r="L97" s="54">
        <v>65</v>
      </c>
    </row>
    <row r="98" spans="2:12" ht="12.75">
      <c r="B98" s="1" t="s">
        <v>358</v>
      </c>
      <c r="D98" s="56" t="s">
        <v>31</v>
      </c>
      <c r="F98" s="117"/>
      <c r="J98" s="56">
        <v>1</v>
      </c>
      <c r="L98" s="54">
        <v>1</v>
      </c>
    </row>
    <row r="99" spans="2:10" ht="12.75">
      <c r="B99" s="1" t="s">
        <v>188</v>
      </c>
      <c r="D99" s="56" t="s">
        <v>397</v>
      </c>
      <c r="F99" s="117"/>
      <c r="J99" s="56">
        <v>1</v>
      </c>
    </row>
    <row r="100" spans="2:11" ht="12.75">
      <c r="B100" s="70" t="s">
        <v>414</v>
      </c>
      <c r="D100" s="56"/>
      <c r="F100" s="117"/>
      <c r="J100" s="56">
        <f>SUM(K101:K106)</f>
        <v>64</v>
      </c>
      <c r="K100" s="130" t="s">
        <v>29</v>
      </c>
    </row>
    <row r="101" spans="2:11" ht="12.75">
      <c r="B101" s="1" t="s">
        <v>51</v>
      </c>
      <c r="D101" s="53" t="s">
        <v>29</v>
      </c>
      <c r="E101" s="12">
        <v>20</v>
      </c>
      <c r="F101" s="117">
        <v>20</v>
      </c>
      <c r="G101" s="56">
        <v>20</v>
      </c>
      <c r="H101" s="12">
        <v>20</v>
      </c>
      <c r="K101" s="56">
        <v>20</v>
      </c>
    </row>
    <row r="102" spans="2:12" ht="12.75">
      <c r="B102" s="55" t="s">
        <v>627</v>
      </c>
      <c r="D102" s="53" t="s">
        <v>29</v>
      </c>
      <c r="E102" s="12">
        <v>14</v>
      </c>
      <c r="F102" s="117">
        <v>14</v>
      </c>
      <c r="G102" s="56">
        <v>14</v>
      </c>
      <c r="H102" s="12">
        <v>14</v>
      </c>
      <c r="K102" s="56">
        <v>28</v>
      </c>
      <c r="L102" s="54">
        <v>26</v>
      </c>
    </row>
    <row r="103" spans="2:12" ht="12.75">
      <c r="B103" s="1" t="s">
        <v>178</v>
      </c>
      <c r="D103" s="53" t="s">
        <v>29</v>
      </c>
      <c r="F103" s="117"/>
      <c r="K103" s="56">
        <v>10</v>
      </c>
      <c r="L103" s="54">
        <v>0</v>
      </c>
    </row>
    <row r="104" spans="2:12" ht="12.75">
      <c r="B104" s="1" t="s">
        <v>95</v>
      </c>
      <c r="D104" s="53" t="s">
        <v>29</v>
      </c>
      <c r="E104" s="12">
        <v>0</v>
      </c>
      <c r="F104" s="117">
        <v>0</v>
      </c>
      <c r="G104" s="56">
        <v>0</v>
      </c>
      <c r="H104" s="12">
        <v>0</v>
      </c>
      <c r="K104" s="56">
        <v>1</v>
      </c>
      <c r="L104" s="54">
        <v>1</v>
      </c>
    </row>
    <row r="105" spans="2:12" ht="12.75">
      <c r="B105" s="1" t="s">
        <v>25</v>
      </c>
      <c r="D105" s="53" t="s">
        <v>29</v>
      </c>
      <c r="F105" s="117"/>
      <c r="L105" s="54">
        <v>4</v>
      </c>
    </row>
    <row r="106" spans="2:11" ht="12.75">
      <c r="B106" s="1" t="s">
        <v>188</v>
      </c>
      <c r="D106" s="53" t="s">
        <v>29</v>
      </c>
      <c r="F106" s="117"/>
      <c r="K106" s="56">
        <v>5</v>
      </c>
    </row>
    <row r="107" spans="1:12" s="48" customFormat="1" ht="12.75">
      <c r="A107" s="49"/>
      <c r="B107" s="1" t="s">
        <v>587</v>
      </c>
      <c r="D107" s="56" t="s">
        <v>30</v>
      </c>
      <c r="E107" s="51">
        <v>6</v>
      </c>
      <c r="F107" s="84">
        <v>6</v>
      </c>
      <c r="G107" s="51">
        <v>6</v>
      </c>
      <c r="H107" s="51">
        <v>6</v>
      </c>
      <c r="J107" s="51">
        <v>6</v>
      </c>
      <c r="K107" s="56"/>
      <c r="L107" s="54">
        <v>6</v>
      </c>
    </row>
    <row r="108" spans="2:10" ht="12.75">
      <c r="B108" s="1" t="s">
        <v>25</v>
      </c>
      <c r="D108" s="56" t="s">
        <v>581</v>
      </c>
      <c r="E108" s="12">
        <v>24</v>
      </c>
      <c r="F108" s="117">
        <v>28</v>
      </c>
      <c r="G108" s="56">
        <v>24</v>
      </c>
      <c r="H108" s="12">
        <v>24</v>
      </c>
      <c r="J108" s="56">
        <v>32</v>
      </c>
    </row>
    <row r="109" spans="1:12" s="48" customFormat="1" ht="12.75">
      <c r="A109" s="49"/>
      <c r="B109" s="1" t="s">
        <v>25</v>
      </c>
      <c r="D109" s="56" t="s">
        <v>30</v>
      </c>
      <c r="E109" s="51"/>
      <c r="F109" s="84"/>
      <c r="G109" s="51"/>
      <c r="H109" s="51"/>
      <c r="J109" s="51"/>
      <c r="K109" s="56"/>
      <c r="L109" s="54">
        <v>16</v>
      </c>
    </row>
    <row r="110" spans="1:12" s="48" customFormat="1" ht="12.75">
      <c r="A110" s="49"/>
      <c r="B110" s="1" t="s">
        <v>25</v>
      </c>
      <c r="D110" s="56" t="s">
        <v>532</v>
      </c>
      <c r="E110" s="51"/>
      <c r="F110" s="84"/>
      <c r="G110" s="51"/>
      <c r="H110" s="51"/>
      <c r="J110" s="51"/>
      <c r="K110" s="56"/>
      <c r="L110" s="54">
        <v>2</v>
      </c>
    </row>
    <row r="111" spans="1:12" s="48" customFormat="1" ht="12.75">
      <c r="A111" s="49"/>
      <c r="B111" s="1" t="s">
        <v>25</v>
      </c>
      <c r="D111" s="56" t="s">
        <v>533</v>
      </c>
      <c r="E111" s="51"/>
      <c r="F111" s="84"/>
      <c r="G111" s="51"/>
      <c r="H111" s="51"/>
      <c r="J111" s="51"/>
      <c r="K111" s="56"/>
      <c r="L111" s="54">
        <v>4</v>
      </c>
    </row>
    <row r="112" spans="1:12" s="48" customFormat="1" ht="12.75">
      <c r="A112" s="49"/>
      <c r="B112" s="1" t="s">
        <v>25</v>
      </c>
      <c r="D112" s="56" t="s">
        <v>534</v>
      </c>
      <c r="E112" s="51"/>
      <c r="F112" s="84"/>
      <c r="G112" s="51"/>
      <c r="H112" s="51"/>
      <c r="J112" s="51"/>
      <c r="K112" s="56"/>
      <c r="L112" s="54">
        <v>1</v>
      </c>
    </row>
    <row r="113" spans="1:12" s="48" customFormat="1" ht="12.75">
      <c r="A113" s="49"/>
      <c r="B113" s="1" t="s">
        <v>25</v>
      </c>
      <c r="D113" s="56" t="s">
        <v>535</v>
      </c>
      <c r="E113" s="51"/>
      <c r="F113" s="84"/>
      <c r="G113" s="51"/>
      <c r="H113" s="51"/>
      <c r="J113" s="51"/>
      <c r="K113" s="56"/>
      <c r="L113" s="54">
        <v>2</v>
      </c>
    </row>
    <row r="114" spans="2:12" ht="12.75">
      <c r="B114" s="1" t="s">
        <v>25</v>
      </c>
      <c r="D114" s="56" t="s">
        <v>31</v>
      </c>
      <c r="F114" s="117"/>
      <c r="L114" s="54">
        <v>6</v>
      </c>
    </row>
    <row r="115" spans="1:12" s="48" customFormat="1" ht="12.75">
      <c r="A115" s="49"/>
      <c r="B115" s="161" t="s">
        <v>32</v>
      </c>
      <c r="D115" s="56" t="s">
        <v>176</v>
      </c>
      <c r="E115" s="51">
        <v>3</v>
      </c>
      <c r="F115" s="84">
        <v>3</v>
      </c>
      <c r="G115" s="51">
        <v>3</v>
      </c>
      <c r="H115" s="51">
        <v>3</v>
      </c>
      <c r="J115" s="56">
        <v>2</v>
      </c>
      <c r="K115" s="56"/>
      <c r="L115" s="54">
        <v>2</v>
      </c>
    </row>
    <row r="116" spans="1:12" s="48" customFormat="1" ht="12.75">
      <c r="A116" s="49"/>
      <c r="B116" s="1" t="s">
        <v>582</v>
      </c>
      <c r="D116" s="56" t="s">
        <v>31</v>
      </c>
      <c r="E116" s="51"/>
      <c r="F116" s="84"/>
      <c r="G116" s="51"/>
      <c r="H116" s="51"/>
      <c r="J116" s="56"/>
      <c r="K116" s="56"/>
      <c r="L116" s="54">
        <v>3</v>
      </c>
    </row>
    <row r="117" spans="2:12" ht="12.75">
      <c r="B117" s="161" t="s">
        <v>33</v>
      </c>
      <c r="D117" s="56" t="s">
        <v>31</v>
      </c>
      <c r="E117" s="12">
        <v>6</v>
      </c>
      <c r="F117" s="117">
        <v>6</v>
      </c>
      <c r="G117" s="56">
        <v>6</v>
      </c>
      <c r="H117" s="12">
        <v>6</v>
      </c>
      <c r="J117" s="56">
        <v>6</v>
      </c>
      <c r="L117" s="54">
        <v>6</v>
      </c>
    </row>
    <row r="118" spans="2:12" ht="12.75">
      <c r="B118" s="1" t="s">
        <v>34</v>
      </c>
      <c r="D118" s="56" t="s">
        <v>31</v>
      </c>
      <c r="E118" s="12">
        <v>1</v>
      </c>
      <c r="F118" s="117">
        <v>1</v>
      </c>
      <c r="G118" s="56">
        <v>1</v>
      </c>
      <c r="H118" s="12">
        <v>1</v>
      </c>
      <c r="J118" s="56">
        <v>1</v>
      </c>
      <c r="L118" s="54">
        <v>1</v>
      </c>
    </row>
    <row r="119" spans="2:12" ht="12.75">
      <c r="B119" s="1" t="s">
        <v>35</v>
      </c>
      <c r="D119" s="56" t="s">
        <v>31</v>
      </c>
      <c r="E119" s="12">
        <v>7</v>
      </c>
      <c r="F119" s="117">
        <v>9</v>
      </c>
      <c r="G119" s="56">
        <v>9</v>
      </c>
      <c r="H119" s="12">
        <v>9</v>
      </c>
      <c r="J119" s="56">
        <v>9</v>
      </c>
      <c r="L119" s="54">
        <v>9</v>
      </c>
    </row>
    <row r="120" spans="1:12" s="48" customFormat="1" ht="12.75">
      <c r="A120" s="49"/>
      <c r="B120" s="1" t="s">
        <v>583</v>
      </c>
      <c r="D120" s="56" t="s">
        <v>28</v>
      </c>
      <c r="E120" s="51">
        <v>7</v>
      </c>
      <c r="F120" s="84">
        <v>7</v>
      </c>
      <c r="G120" s="51">
        <v>7</v>
      </c>
      <c r="H120" s="51">
        <v>7</v>
      </c>
      <c r="J120" s="51">
        <v>7</v>
      </c>
      <c r="K120" s="56"/>
      <c r="L120" s="54">
        <v>7</v>
      </c>
    </row>
    <row r="121" spans="1:12" s="48" customFormat="1" ht="12.75">
      <c r="A121" s="49"/>
      <c r="B121" s="1" t="s">
        <v>25</v>
      </c>
      <c r="D121" s="56" t="s">
        <v>473</v>
      </c>
      <c r="E121" s="51"/>
      <c r="F121" s="84"/>
      <c r="G121" s="51"/>
      <c r="H121" s="51"/>
      <c r="J121" s="51"/>
      <c r="K121" s="56"/>
      <c r="L121" s="54">
        <v>6</v>
      </c>
    </row>
    <row r="122" spans="2:12" ht="12.75">
      <c r="B122" s="1" t="s">
        <v>95</v>
      </c>
      <c r="D122" s="56" t="s">
        <v>473</v>
      </c>
      <c r="K122" s="51"/>
      <c r="L122" s="54">
        <v>1</v>
      </c>
    </row>
    <row r="123" spans="1:12" s="105" customFormat="1" ht="12.75">
      <c r="A123" s="100"/>
      <c r="B123" s="101" t="s">
        <v>427</v>
      </c>
      <c r="C123" s="102"/>
      <c r="D123" s="103"/>
      <c r="E123" s="103">
        <f>SUM(E96:E122)</f>
        <v>123</v>
      </c>
      <c r="F123" s="106">
        <f>SUM(F96:F122)</f>
        <v>131</v>
      </c>
      <c r="G123" s="106">
        <f>SUM(G96:G122)</f>
        <v>138</v>
      </c>
      <c r="H123" s="103">
        <f>SUM(H96:H122)</f>
        <v>142</v>
      </c>
      <c r="I123" s="104"/>
      <c r="J123" s="106">
        <f>SUM(J96:J122)</f>
        <v>206</v>
      </c>
      <c r="K123" s="106"/>
      <c r="L123" s="143">
        <f>SUM(L95:L122)</f>
        <v>202</v>
      </c>
    </row>
    <row r="124" ht="12.75">
      <c r="L124" s="54">
        <f>L123-J123</f>
        <v>-4</v>
      </c>
    </row>
    <row r="125" spans="2:12" ht="12.75">
      <c r="B125" s="1" t="s">
        <v>16</v>
      </c>
      <c r="C125" s="1"/>
      <c r="D125" s="3" t="s">
        <v>17</v>
      </c>
      <c r="E125" s="15">
        <v>2006</v>
      </c>
      <c r="F125" s="117">
        <v>2007</v>
      </c>
      <c r="G125" s="119">
        <v>2008</v>
      </c>
      <c r="H125" s="12">
        <v>2009</v>
      </c>
      <c r="J125" s="97">
        <v>2010</v>
      </c>
      <c r="L125" s="3">
        <v>2011</v>
      </c>
    </row>
    <row r="126" spans="2:10" ht="12.75">
      <c r="B126" s="5" t="s">
        <v>429</v>
      </c>
      <c r="J126" s="7"/>
    </row>
    <row r="128" spans="2:12" ht="12.75">
      <c r="B128" s="55" t="s">
        <v>618</v>
      </c>
      <c r="D128" s="51" t="s">
        <v>37</v>
      </c>
      <c r="E128" s="12">
        <v>32</v>
      </c>
      <c r="F128" s="117">
        <v>32</v>
      </c>
      <c r="G128" s="56">
        <v>41</v>
      </c>
      <c r="H128" s="12">
        <v>41</v>
      </c>
      <c r="J128" s="56">
        <v>38</v>
      </c>
      <c r="L128" s="54">
        <v>38</v>
      </c>
    </row>
    <row r="129" spans="2:12" ht="12.75">
      <c r="B129" s="1" t="s">
        <v>553</v>
      </c>
      <c r="D129" s="51" t="s">
        <v>554</v>
      </c>
      <c r="F129" s="117"/>
      <c r="L129" s="54">
        <v>1</v>
      </c>
    </row>
    <row r="130" spans="2:12" ht="12.75">
      <c r="B130" s="1" t="s">
        <v>553</v>
      </c>
      <c r="D130" s="51" t="s">
        <v>552</v>
      </c>
      <c r="F130" s="117"/>
      <c r="L130" s="54">
        <v>1</v>
      </c>
    </row>
    <row r="131" spans="2:12" ht="12.75">
      <c r="B131" s="1" t="s">
        <v>553</v>
      </c>
      <c r="D131" s="51" t="s">
        <v>555</v>
      </c>
      <c r="F131" s="117"/>
      <c r="L131" s="54">
        <v>1</v>
      </c>
    </row>
    <row r="132" spans="2:10" ht="12.75">
      <c r="B132" s="1" t="s">
        <v>443</v>
      </c>
      <c r="D132" s="51" t="s">
        <v>36</v>
      </c>
      <c r="E132" s="12">
        <v>7</v>
      </c>
      <c r="F132" s="117">
        <v>9</v>
      </c>
      <c r="G132" s="56">
        <v>0</v>
      </c>
      <c r="H132" s="12">
        <v>0</v>
      </c>
      <c r="J132" s="56">
        <v>0</v>
      </c>
    </row>
    <row r="133" spans="2:12" ht="12.75">
      <c r="B133" s="161" t="s">
        <v>584</v>
      </c>
      <c r="D133" s="53" t="s">
        <v>189</v>
      </c>
      <c r="F133" s="117"/>
      <c r="L133" s="54">
        <v>8</v>
      </c>
    </row>
    <row r="134" spans="1:12" s="48" customFormat="1" ht="12.75">
      <c r="A134" s="49"/>
      <c r="B134" s="1" t="s">
        <v>51</v>
      </c>
      <c r="D134" s="51" t="s">
        <v>37</v>
      </c>
      <c r="E134" s="51">
        <v>65</v>
      </c>
      <c r="F134" s="84">
        <v>65</v>
      </c>
      <c r="G134" s="51">
        <v>54</v>
      </c>
      <c r="H134" s="51">
        <v>52</v>
      </c>
      <c r="J134" s="56">
        <v>58</v>
      </c>
      <c r="K134" s="56"/>
      <c r="L134" s="54">
        <v>33</v>
      </c>
    </row>
    <row r="135" spans="1:12" s="48" customFormat="1" ht="12.75">
      <c r="A135" s="49"/>
      <c r="B135" s="1" t="s">
        <v>51</v>
      </c>
      <c r="D135" s="53" t="s">
        <v>189</v>
      </c>
      <c r="E135" s="51"/>
      <c r="F135" s="84"/>
      <c r="G135" s="51"/>
      <c r="H135" s="51"/>
      <c r="J135" s="56"/>
      <c r="K135" s="56"/>
      <c r="L135" s="54">
        <v>10</v>
      </c>
    </row>
    <row r="136" spans="1:12" s="48" customFormat="1" ht="12.75">
      <c r="A136" s="49"/>
      <c r="B136" s="1" t="s">
        <v>51</v>
      </c>
      <c r="D136" s="53" t="s">
        <v>552</v>
      </c>
      <c r="E136" s="51"/>
      <c r="F136" s="84"/>
      <c r="G136" s="51"/>
      <c r="H136" s="51"/>
      <c r="J136" s="56"/>
      <c r="K136" s="56"/>
      <c r="L136" s="54">
        <v>2</v>
      </c>
    </row>
    <row r="137" spans="1:12" s="48" customFormat="1" ht="12.75">
      <c r="A137" s="49"/>
      <c r="B137" s="1" t="s">
        <v>51</v>
      </c>
      <c r="D137" s="53" t="s">
        <v>554</v>
      </c>
      <c r="E137" s="51"/>
      <c r="F137" s="84"/>
      <c r="G137" s="51"/>
      <c r="H137" s="51"/>
      <c r="J137" s="56"/>
      <c r="K137" s="56"/>
      <c r="L137" s="54">
        <v>1</v>
      </c>
    </row>
    <row r="138" spans="2:12" ht="12.75">
      <c r="B138" s="1" t="s">
        <v>544</v>
      </c>
      <c r="D138" s="53" t="s">
        <v>401</v>
      </c>
      <c r="F138" s="117"/>
      <c r="J138" s="56">
        <v>2</v>
      </c>
      <c r="L138" s="54">
        <v>0</v>
      </c>
    </row>
    <row r="139" spans="2:10" ht="12.75">
      <c r="B139" s="1" t="s">
        <v>25</v>
      </c>
      <c r="D139" s="51" t="s">
        <v>37</v>
      </c>
      <c r="E139" s="12">
        <v>25</v>
      </c>
      <c r="F139" s="117">
        <v>25</v>
      </c>
      <c r="G139" s="56">
        <v>39</v>
      </c>
      <c r="H139" s="12">
        <v>39</v>
      </c>
      <c r="J139" s="56">
        <v>40</v>
      </c>
    </row>
    <row r="140" spans="2:12" ht="12.75">
      <c r="B140" s="1" t="s">
        <v>517</v>
      </c>
      <c r="D140" s="56" t="s">
        <v>585</v>
      </c>
      <c r="F140" s="117"/>
      <c r="L140" s="54">
        <v>13</v>
      </c>
    </row>
    <row r="141" spans="2:12" ht="12.75">
      <c r="B141" s="1" t="s">
        <v>25</v>
      </c>
      <c r="D141" s="56" t="s">
        <v>586</v>
      </c>
      <c r="F141" s="117"/>
      <c r="L141" s="54">
        <v>2</v>
      </c>
    </row>
    <row r="142" spans="2:12" ht="12.75">
      <c r="B142" s="1" t="s">
        <v>25</v>
      </c>
      <c r="D142" s="56" t="s">
        <v>531</v>
      </c>
      <c r="F142" s="117"/>
      <c r="L142" s="54">
        <v>6</v>
      </c>
    </row>
    <row r="143" spans="2:12" ht="12.75">
      <c r="B143" s="1" t="s">
        <v>25</v>
      </c>
      <c r="D143" s="56" t="s">
        <v>530</v>
      </c>
      <c r="F143" s="117"/>
      <c r="L143" s="54">
        <v>9</v>
      </c>
    </row>
    <row r="144" spans="2:12" ht="12.75">
      <c r="B144" s="1" t="s">
        <v>25</v>
      </c>
      <c r="D144" s="56" t="s">
        <v>529</v>
      </c>
      <c r="F144" s="117"/>
      <c r="L144" s="54">
        <v>4</v>
      </c>
    </row>
    <row r="145" spans="2:12" ht="12.75">
      <c r="B145" s="1" t="s">
        <v>25</v>
      </c>
      <c r="D145" s="56" t="s">
        <v>528</v>
      </c>
      <c r="F145" s="117"/>
      <c r="L145" s="54">
        <v>5</v>
      </c>
    </row>
    <row r="146" spans="2:12" ht="12.75">
      <c r="B146" s="1" t="s">
        <v>561</v>
      </c>
      <c r="D146" s="56" t="s">
        <v>551</v>
      </c>
      <c r="F146" s="117"/>
      <c r="L146" s="54">
        <v>1</v>
      </c>
    </row>
    <row r="147" spans="2:12" ht="12.75">
      <c r="B147" s="1" t="s">
        <v>550</v>
      </c>
      <c r="D147" s="56" t="s">
        <v>552</v>
      </c>
      <c r="F147" s="117"/>
      <c r="L147" s="54">
        <v>2</v>
      </c>
    </row>
    <row r="148" spans="2:12" ht="12.75">
      <c r="B148" s="1" t="s">
        <v>550</v>
      </c>
      <c r="D148" s="56" t="s">
        <v>528</v>
      </c>
      <c r="F148" s="117"/>
      <c r="L148" s="54">
        <v>2</v>
      </c>
    </row>
    <row r="149" spans="2:12" ht="12.75">
      <c r="B149" s="1" t="s">
        <v>550</v>
      </c>
      <c r="D149" s="56" t="s">
        <v>462</v>
      </c>
      <c r="F149" s="117"/>
      <c r="L149" s="54">
        <v>1</v>
      </c>
    </row>
    <row r="150" spans="2:12" ht="12.75">
      <c r="B150" s="1" t="s">
        <v>550</v>
      </c>
      <c r="D150" s="56" t="s">
        <v>559</v>
      </c>
      <c r="F150" s="117"/>
      <c r="L150" s="54">
        <v>1</v>
      </c>
    </row>
    <row r="151" spans="2:12" ht="12.75">
      <c r="B151" s="1" t="s">
        <v>550</v>
      </c>
      <c r="D151" s="56" t="s">
        <v>560</v>
      </c>
      <c r="F151" s="117"/>
      <c r="L151" s="54">
        <v>1</v>
      </c>
    </row>
    <row r="152" spans="1:12" s="8" customFormat="1" ht="12.75">
      <c r="A152" s="11"/>
      <c r="B152" s="1" t="s">
        <v>543</v>
      </c>
      <c r="D152" s="51" t="s">
        <v>37</v>
      </c>
      <c r="E152" s="12">
        <v>9</v>
      </c>
      <c r="F152" s="117">
        <v>9</v>
      </c>
      <c r="G152" s="56">
        <v>0</v>
      </c>
      <c r="H152" s="12">
        <v>0</v>
      </c>
      <c r="I152" s="9"/>
      <c r="J152" s="56">
        <v>9</v>
      </c>
      <c r="K152" s="56"/>
      <c r="L152" s="54">
        <v>10</v>
      </c>
    </row>
    <row r="153" spans="1:12" s="8" customFormat="1" ht="12.75">
      <c r="A153" s="11"/>
      <c r="B153" s="1" t="s">
        <v>556</v>
      </c>
      <c r="D153" s="56" t="s">
        <v>49</v>
      </c>
      <c r="E153" s="12">
        <v>4</v>
      </c>
      <c r="F153" s="117">
        <v>4</v>
      </c>
      <c r="G153" s="56">
        <v>8</v>
      </c>
      <c r="H153" s="12">
        <v>8</v>
      </c>
      <c r="I153" s="9"/>
      <c r="J153" s="56">
        <v>0</v>
      </c>
      <c r="K153" s="56"/>
      <c r="L153" s="54">
        <v>0</v>
      </c>
    </row>
    <row r="154" spans="1:12" s="48" customFormat="1" ht="12.75">
      <c r="A154" s="49"/>
      <c r="B154" s="1" t="s">
        <v>394</v>
      </c>
      <c r="D154" s="56" t="s">
        <v>393</v>
      </c>
      <c r="E154" s="51">
        <v>3</v>
      </c>
      <c r="F154" s="84">
        <v>3</v>
      </c>
      <c r="G154" s="51">
        <v>3</v>
      </c>
      <c r="H154" s="51">
        <v>3</v>
      </c>
      <c r="J154" s="56">
        <v>3</v>
      </c>
      <c r="K154" s="56"/>
      <c r="L154" s="54">
        <v>3</v>
      </c>
    </row>
    <row r="155" spans="1:12" s="48" customFormat="1" ht="12.75">
      <c r="A155" s="49"/>
      <c r="B155" s="1" t="s">
        <v>395</v>
      </c>
      <c r="D155" s="51" t="s">
        <v>36</v>
      </c>
      <c r="E155" s="51"/>
      <c r="F155" s="84"/>
      <c r="G155" s="51"/>
      <c r="H155" s="51"/>
      <c r="J155" s="56">
        <v>11</v>
      </c>
      <c r="K155" s="56"/>
      <c r="L155" s="54">
        <v>13</v>
      </c>
    </row>
    <row r="156" spans="1:12" s="1" customFormat="1" ht="12.75">
      <c r="A156" s="3"/>
      <c r="B156" s="1" t="s">
        <v>541</v>
      </c>
      <c r="D156" s="56" t="s">
        <v>99</v>
      </c>
      <c r="E156" s="12">
        <v>4</v>
      </c>
      <c r="F156" s="117">
        <v>4</v>
      </c>
      <c r="G156" s="56">
        <v>4</v>
      </c>
      <c r="H156" s="12">
        <v>4</v>
      </c>
      <c r="I156" s="7"/>
      <c r="J156" s="56">
        <v>3</v>
      </c>
      <c r="K156" s="56"/>
      <c r="L156" s="54">
        <v>3</v>
      </c>
    </row>
    <row r="157" spans="1:12" s="1" customFormat="1" ht="12.75">
      <c r="A157" s="3"/>
      <c r="B157" s="1" t="s">
        <v>88</v>
      </c>
      <c r="D157" s="56" t="s">
        <v>98</v>
      </c>
      <c r="E157" s="12">
        <v>1</v>
      </c>
      <c r="F157" s="117">
        <v>1</v>
      </c>
      <c r="G157" s="56">
        <v>1</v>
      </c>
      <c r="H157" s="12">
        <v>1</v>
      </c>
      <c r="I157" s="7"/>
      <c r="J157" s="56">
        <v>1</v>
      </c>
      <c r="K157" s="56"/>
      <c r="L157" s="54">
        <v>1</v>
      </c>
    </row>
    <row r="158" spans="1:12" s="1" customFormat="1" ht="12.75">
      <c r="A158" s="3"/>
      <c r="B158" s="1" t="s">
        <v>81</v>
      </c>
      <c r="D158" s="53" t="s">
        <v>189</v>
      </c>
      <c r="E158" s="12">
        <v>0</v>
      </c>
      <c r="F158" s="117">
        <v>0</v>
      </c>
      <c r="G158" s="56">
        <v>1</v>
      </c>
      <c r="H158" s="12">
        <v>1</v>
      </c>
      <c r="I158" s="7"/>
      <c r="J158" s="56">
        <v>2</v>
      </c>
      <c r="K158" s="56"/>
      <c r="L158" s="54">
        <v>2</v>
      </c>
    </row>
    <row r="159" spans="1:12" s="1" customFormat="1" ht="12.75">
      <c r="A159" s="3"/>
      <c r="B159" s="1" t="s">
        <v>188</v>
      </c>
      <c r="C159" s="50"/>
      <c r="D159" s="53" t="s">
        <v>610</v>
      </c>
      <c r="E159" s="12"/>
      <c r="F159" s="117">
        <v>3</v>
      </c>
      <c r="G159" s="56">
        <v>3</v>
      </c>
      <c r="H159" s="12">
        <v>3</v>
      </c>
      <c r="I159" s="7"/>
      <c r="J159" s="56">
        <v>2</v>
      </c>
      <c r="K159" s="56"/>
      <c r="L159" s="54">
        <v>1</v>
      </c>
    </row>
    <row r="160" spans="1:12" s="1" customFormat="1" ht="12.75">
      <c r="A160" s="3"/>
      <c r="B160" s="1" t="s">
        <v>188</v>
      </c>
      <c r="C160" s="50"/>
      <c r="D160" s="53" t="s">
        <v>615</v>
      </c>
      <c r="E160" s="12"/>
      <c r="F160" s="117"/>
      <c r="G160" s="56"/>
      <c r="H160" s="12"/>
      <c r="I160" s="7"/>
      <c r="J160" s="56"/>
      <c r="K160" s="56"/>
      <c r="L160" s="54">
        <v>2</v>
      </c>
    </row>
    <row r="161" spans="1:12" s="1" customFormat="1" ht="12.75">
      <c r="A161" s="3"/>
      <c r="B161" s="1" t="s">
        <v>188</v>
      </c>
      <c r="C161" s="50"/>
      <c r="D161" s="51" t="s">
        <v>609</v>
      </c>
      <c r="E161" s="12"/>
      <c r="F161" s="117"/>
      <c r="G161" s="56"/>
      <c r="H161" s="12"/>
      <c r="I161" s="7"/>
      <c r="J161" s="56">
        <v>3</v>
      </c>
      <c r="K161" s="56"/>
      <c r="L161" s="54">
        <v>3</v>
      </c>
    </row>
    <row r="162" spans="1:12" s="1" customFormat="1" ht="12.75">
      <c r="A162" s="3"/>
      <c r="B162" s="1" t="s">
        <v>188</v>
      </c>
      <c r="C162" s="50"/>
      <c r="D162" s="51" t="s">
        <v>611</v>
      </c>
      <c r="E162" s="12"/>
      <c r="F162" s="117"/>
      <c r="G162" s="56"/>
      <c r="H162" s="12"/>
      <c r="I162" s="7"/>
      <c r="J162" s="56"/>
      <c r="K162" s="56"/>
      <c r="L162" s="54">
        <v>1</v>
      </c>
    </row>
    <row r="163" spans="1:12" s="1" customFormat="1" ht="12.75">
      <c r="A163" s="3"/>
      <c r="B163" s="1" t="s">
        <v>461</v>
      </c>
      <c r="D163" s="53" t="s">
        <v>189</v>
      </c>
      <c r="E163" s="12"/>
      <c r="F163" s="117"/>
      <c r="G163" s="56"/>
      <c r="H163" s="12"/>
      <c r="I163" s="7"/>
      <c r="J163" s="56"/>
      <c r="K163" s="56"/>
      <c r="L163" s="54">
        <v>2</v>
      </c>
    </row>
    <row r="164" spans="1:12" s="1" customFormat="1" ht="12.75">
      <c r="A164" s="3"/>
      <c r="B164" s="1" t="s">
        <v>542</v>
      </c>
      <c r="D164" s="53" t="s">
        <v>469</v>
      </c>
      <c r="E164" s="12"/>
      <c r="F164" s="117"/>
      <c r="G164" s="56"/>
      <c r="H164" s="12"/>
      <c r="I164" s="7"/>
      <c r="J164" s="56"/>
      <c r="K164" s="56"/>
      <c r="L164" s="54">
        <v>2</v>
      </c>
    </row>
    <row r="165" spans="1:12" s="1" customFormat="1" ht="12.75">
      <c r="A165" s="3"/>
      <c r="B165" s="1" t="s">
        <v>557</v>
      </c>
      <c r="D165" s="53" t="s">
        <v>555</v>
      </c>
      <c r="E165" s="12"/>
      <c r="F165" s="117"/>
      <c r="G165" s="56"/>
      <c r="H165" s="12"/>
      <c r="I165" s="7"/>
      <c r="J165" s="56"/>
      <c r="K165" s="56"/>
      <c r="L165" s="54">
        <v>2</v>
      </c>
    </row>
    <row r="166" spans="1:12" s="1" customFormat="1" ht="12.75">
      <c r="A166" s="3"/>
      <c r="B166" s="1" t="s">
        <v>558</v>
      </c>
      <c r="D166" s="53" t="s">
        <v>555</v>
      </c>
      <c r="E166" s="12"/>
      <c r="F166" s="117"/>
      <c r="G166" s="56"/>
      <c r="H166" s="12"/>
      <c r="I166" s="7"/>
      <c r="J166" s="56"/>
      <c r="K166" s="56"/>
      <c r="L166" s="54">
        <v>2</v>
      </c>
    </row>
    <row r="167" spans="1:12" s="1" customFormat="1" ht="12.75">
      <c r="A167" s="3"/>
      <c r="B167" s="1" t="s">
        <v>579</v>
      </c>
      <c r="D167" s="53" t="s">
        <v>555</v>
      </c>
      <c r="E167" s="12"/>
      <c r="F167" s="117"/>
      <c r="G167" s="56"/>
      <c r="H167" s="12"/>
      <c r="I167" s="7"/>
      <c r="J167" s="56"/>
      <c r="K167" s="56"/>
      <c r="L167" s="54">
        <v>1</v>
      </c>
    </row>
    <row r="168" spans="1:12" s="1" customFormat="1" ht="12.75">
      <c r="A168" s="3"/>
      <c r="D168" s="10"/>
      <c r="E168" s="12"/>
      <c r="F168" s="12"/>
      <c r="G168" s="56"/>
      <c r="H168" s="12"/>
      <c r="I168" s="7"/>
      <c r="J168" s="56"/>
      <c r="K168" s="51"/>
      <c r="L168" s="54"/>
    </row>
    <row r="169" spans="1:12" s="105" customFormat="1" ht="12.75">
      <c r="A169" s="100"/>
      <c r="B169" s="108" t="s">
        <v>428</v>
      </c>
      <c r="D169" s="109"/>
      <c r="E169" s="103">
        <f>SUM(E128:E158)</f>
        <v>150</v>
      </c>
      <c r="F169" s="106">
        <f>SUM(F128:F159)</f>
        <v>155</v>
      </c>
      <c r="G169" s="106">
        <f>SUM(G128:G168)</f>
        <v>154</v>
      </c>
      <c r="H169" s="103">
        <f>SUM(H128:H168)</f>
        <v>152</v>
      </c>
      <c r="I169" s="104"/>
      <c r="J169" s="106">
        <f>SUM(J128:J168)</f>
        <v>172</v>
      </c>
      <c r="K169" s="106"/>
      <c r="L169" s="143">
        <f>SUM(L128:L168)</f>
        <v>190</v>
      </c>
    </row>
    <row r="170" ht="12.75">
      <c r="L170" s="3">
        <f>L169-J169</f>
        <v>18</v>
      </c>
    </row>
    <row r="171" spans="2:12" ht="12.75">
      <c r="B171" s="70" t="s">
        <v>67</v>
      </c>
      <c r="C171" s="18"/>
      <c r="D171" s="6" t="s">
        <v>191</v>
      </c>
      <c r="E171" s="15">
        <f>SUM(E169,E123,E89,E43)</f>
        <v>544</v>
      </c>
      <c r="F171" s="117">
        <f>SUM(F43+F89+F123+F169)</f>
        <v>601</v>
      </c>
      <c r="G171" s="119">
        <f>G169+G123+G89+G43</f>
        <v>550</v>
      </c>
      <c r="H171" s="36">
        <f>H169+H123+H89+H43</f>
        <v>593</v>
      </c>
      <c r="J171" s="71">
        <f>J43+J56+J89+J123+J169</f>
        <v>934</v>
      </c>
      <c r="L171" s="54">
        <f>L169+L123+L89+L56+L43</f>
        <v>966</v>
      </c>
    </row>
    <row r="172" spans="5:12" ht="12.75">
      <c r="E172" s="65" t="s">
        <v>445</v>
      </c>
      <c r="F172" s="117" t="s">
        <v>192</v>
      </c>
      <c r="G172" s="56" t="s">
        <v>192</v>
      </c>
      <c r="H172" s="12" t="s">
        <v>192</v>
      </c>
      <c r="J172" s="97" t="s">
        <v>192</v>
      </c>
      <c r="L172" s="54">
        <v>150</v>
      </c>
    </row>
    <row r="173" spans="4:12" ht="12.75">
      <c r="D173" s="13" t="s">
        <v>190</v>
      </c>
      <c r="E173" s="118">
        <f>E171-615</f>
        <v>-71</v>
      </c>
      <c r="F173" s="56">
        <f>F171-E171</f>
        <v>57</v>
      </c>
      <c r="G173" s="53">
        <f>G171-F171</f>
        <v>-51</v>
      </c>
      <c r="H173" s="56">
        <f>H171-G171</f>
        <v>43</v>
      </c>
      <c r="K173" s="97">
        <f>K43+K89+K123+K169</f>
        <v>19</v>
      </c>
      <c r="L173" s="53">
        <f>L171-J171</f>
        <v>32</v>
      </c>
    </row>
    <row r="174" spans="4:12" ht="12.75">
      <c r="D174" s="4"/>
      <c r="E174" s="15">
        <v>2006</v>
      </c>
      <c r="F174" s="117">
        <v>2007</v>
      </c>
      <c r="G174" s="119">
        <v>2008</v>
      </c>
      <c r="H174" s="12">
        <v>2009</v>
      </c>
      <c r="J174" s="97">
        <v>2010</v>
      </c>
      <c r="L174" s="3">
        <f>L172+L173</f>
        <v>182</v>
      </c>
    </row>
    <row r="175" spans="2:5" ht="12.75">
      <c r="B175" s="4"/>
      <c r="D175" s="4"/>
      <c r="E175" s="116"/>
    </row>
  </sheetData>
  <sheetProtection/>
  <printOptions gridLines="1" headings="1"/>
  <pageMargins left="1.25" right="0.75" top="1" bottom="1" header="0.5" footer="0.5"/>
  <pageSetup fitToHeight="4" horizontalDpi="300" verticalDpi="300" orientation="landscape" scale="71" r:id="rId1"/>
  <headerFooter alignWithMargins="0">
    <oddHeader>&amp;CInternational CTU Count&amp;RPage &amp;P of &amp;N</oddHeader>
    <oddFooter>&amp;Ltomlinl@shaw.ca&amp;C&amp;F&amp;R&amp;D</oddFooter>
  </headerFooter>
  <rowBreaks count="3" manualBreakCount="3">
    <brk id="43" max="13" man="1"/>
    <brk id="92" max="13" man="1"/>
    <brk id="124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93"/>
  <sheetViews>
    <sheetView view="pageBreakPreview" zoomScale="75" zoomScaleNormal="75" zoomScaleSheetLayoutView="75" zoomScalePageLayoutView="0" workbookViewId="0" topLeftCell="A1">
      <pane ySplit="7" topLeftCell="A47" activePane="bottomLeft" state="frozen"/>
      <selection pane="topLeft" activeCell="B1" sqref="B1"/>
      <selection pane="bottomLeft" activeCell="B3" sqref="B3"/>
    </sheetView>
  </sheetViews>
  <sheetFormatPr defaultColWidth="9.140625" defaultRowHeight="12.75"/>
  <cols>
    <col min="1" max="1" width="7.7109375" style="72" bestFit="1" customWidth="1"/>
    <col min="2" max="2" width="61.00390625" style="0" bestFit="1" customWidth="1"/>
    <col min="3" max="3" width="9.140625" style="0" bestFit="1" customWidth="1"/>
    <col min="4" max="4" width="8.7109375" style="0" bestFit="1" customWidth="1"/>
    <col min="5" max="5" width="8.00390625" style="0" customWidth="1"/>
    <col min="6" max="6" width="7.140625" style="0" customWidth="1"/>
    <col min="7" max="7" width="7.7109375" style="25" customWidth="1"/>
    <col min="8" max="8" width="6.421875" style="25" bestFit="1" customWidth="1"/>
    <col min="9" max="9" width="9.28125" style="137" bestFit="1" customWidth="1"/>
    <col min="10" max="10" width="9.28125" style="139" bestFit="1" customWidth="1"/>
    <col min="11" max="11" width="8.8515625" style="160" customWidth="1"/>
    <col min="12" max="12" width="1.421875" style="82" customWidth="1"/>
    <col min="13" max="13" width="7.57421875" style="54" bestFit="1" customWidth="1"/>
    <col min="14" max="14" width="9.28125" style="49" bestFit="1" customWidth="1"/>
    <col min="15" max="15" width="6.57421875" style="53" bestFit="1" customWidth="1"/>
  </cols>
  <sheetData>
    <row r="1" spans="2:12" ht="15">
      <c r="B1" s="134" t="s">
        <v>463</v>
      </c>
      <c r="C1" s="58"/>
      <c r="D1" s="58"/>
      <c r="E1" s="58"/>
      <c r="F1" s="58"/>
      <c r="G1" s="147"/>
      <c r="I1" s="219" t="s">
        <v>301</v>
      </c>
      <c r="J1" s="220" t="s">
        <v>301</v>
      </c>
      <c r="K1" s="157" t="s">
        <v>302</v>
      </c>
      <c r="L1" s="60"/>
    </row>
    <row r="2" spans="2:12" ht="20.25">
      <c r="B2" s="133" t="s">
        <v>456</v>
      </c>
      <c r="C2" s="61"/>
      <c r="D2" s="61"/>
      <c r="E2" s="61"/>
      <c r="F2" s="61"/>
      <c r="G2" s="56"/>
      <c r="H2" s="56"/>
      <c r="I2" s="219" t="s">
        <v>84</v>
      </c>
      <c r="J2" s="220" t="s">
        <v>84</v>
      </c>
      <c r="K2" s="158" t="s">
        <v>251</v>
      </c>
      <c r="L2" s="83"/>
    </row>
    <row r="3" spans="2:12" ht="12.75">
      <c r="B3" s="8" t="s">
        <v>642</v>
      </c>
      <c r="C3" s="66" t="s">
        <v>580</v>
      </c>
      <c r="D3" s="66" t="s">
        <v>335</v>
      </c>
      <c r="E3" s="146" t="s">
        <v>451</v>
      </c>
      <c r="F3" s="66"/>
      <c r="G3" s="56"/>
      <c r="H3" s="56"/>
      <c r="I3" s="219" t="s">
        <v>303</v>
      </c>
      <c r="J3" s="220" t="s">
        <v>303</v>
      </c>
      <c r="K3" s="157" t="s">
        <v>365</v>
      </c>
      <c r="L3" s="60"/>
    </row>
    <row r="4" spans="2:15" ht="12.75">
      <c r="B4" s="1" t="s">
        <v>16</v>
      </c>
      <c r="C4" s="56"/>
      <c r="D4" s="56"/>
      <c r="E4" s="56"/>
      <c r="F4" s="56"/>
      <c r="G4" s="56">
        <v>2009</v>
      </c>
      <c r="H4" s="56"/>
      <c r="I4" s="219" t="s">
        <v>304</v>
      </c>
      <c r="J4" s="220" t="s">
        <v>304</v>
      </c>
      <c r="K4" s="157" t="s">
        <v>366</v>
      </c>
      <c r="L4" s="60"/>
      <c r="O4" s="54"/>
    </row>
    <row r="5" spans="2:15" ht="12.75">
      <c r="B5" s="1" t="s">
        <v>514</v>
      </c>
      <c r="C5" s="3" t="s">
        <v>68</v>
      </c>
      <c r="D5" s="3" t="s">
        <v>69</v>
      </c>
      <c r="E5" s="3" t="s">
        <v>70</v>
      </c>
      <c r="F5" s="3" t="s">
        <v>83</v>
      </c>
      <c r="G5" s="56" t="s">
        <v>82</v>
      </c>
      <c r="H5" s="56">
        <v>2009</v>
      </c>
      <c r="I5" s="221" t="s">
        <v>305</v>
      </c>
      <c r="J5" s="222" t="s">
        <v>305</v>
      </c>
      <c r="K5" s="158" t="s">
        <v>367</v>
      </c>
      <c r="L5" s="83"/>
      <c r="M5" s="54" t="s">
        <v>251</v>
      </c>
      <c r="N5" s="49" t="s">
        <v>87</v>
      </c>
      <c r="O5" s="54"/>
    </row>
    <row r="6" spans="2:15" ht="12.75">
      <c r="B6" s="1" t="s">
        <v>38</v>
      </c>
      <c r="C6" s="34" t="s">
        <v>306</v>
      </c>
      <c r="D6" s="34" t="s">
        <v>307</v>
      </c>
      <c r="E6" s="34" t="s">
        <v>308</v>
      </c>
      <c r="F6" s="34" t="s">
        <v>309</v>
      </c>
      <c r="G6" s="56" t="s">
        <v>55</v>
      </c>
      <c r="H6" s="56" t="s">
        <v>136</v>
      </c>
      <c r="I6" s="221">
        <v>2010</v>
      </c>
      <c r="J6" s="222">
        <v>2010</v>
      </c>
      <c r="K6" s="158" t="s">
        <v>194</v>
      </c>
      <c r="L6" s="83"/>
      <c r="M6" s="148">
        <v>40179</v>
      </c>
      <c r="N6" s="144">
        <v>40179</v>
      </c>
      <c r="O6" s="54" t="s">
        <v>315</v>
      </c>
    </row>
    <row r="7" spans="2:15" ht="15">
      <c r="B7" s="57"/>
      <c r="C7" s="34" t="s">
        <v>310</v>
      </c>
      <c r="D7" s="34" t="s">
        <v>311</v>
      </c>
      <c r="E7" s="34" t="s">
        <v>312</v>
      </c>
      <c r="F7" s="34" t="s">
        <v>313</v>
      </c>
      <c r="G7" s="56" t="s">
        <v>251</v>
      </c>
      <c r="H7" s="56" t="s">
        <v>87</v>
      </c>
      <c r="I7" s="135" t="s">
        <v>251</v>
      </c>
      <c r="J7" s="138" t="s">
        <v>87</v>
      </c>
      <c r="K7" s="158" t="s">
        <v>472</v>
      </c>
      <c r="L7" s="83"/>
      <c r="M7" s="54">
        <v>2011</v>
      </c>
      <c r="N7" s="49">
        <v>2011</v>
      </c>
      <c r="O7" s="54" t="s">
        <v>334</v>
      </c>
    </row>
    <row r="8" spans="1:15" s="64" customFormat="1" ht="12.75">
      <c r="A8" s="83">
        <v>0</v>
      </c>
      <c r="B8" s="1" t="s">
        <v>608</v>
      </c>
      <c r="C8" s="53"/>
      <c r="D8" s="53"/>
      <c r="E8" s="53">
        <v>2</v>
      </c>
      <c r="F8" s="53"/>
      <c r="G8" s="53">
        <v>3</v>
      </c>
      <c r="H8" s="53"/>
      <c r="I8" s="140">
        <v>2</v>
      </c>
      <c r="J8" s="141"/>
      <c r="K8" s="83"/>
      <c r="L8" s="83"/>
      <c r="M8" s="54">
        <v>0</v>
      </c>
      <c r="N8" s="54">
        <v>0</v>
      </c>
      <c r="O8" s="53">
        <f>M8-I8</f>
        <v>-2</v>
      </c>
    </row>
    <row r="9" spans="1:15" s="163" customFormat="1" ht="12.75">
      <c r="A9" s="158">
        <v>1</v>
      </c>
      <c r="B9" s="216" t="s">
        <v>591</v>
      </c>
      <c r="C9" s="165"/>
      <c r="D9" s="165"/>
      <c r="E9" s="165"/>
      <c r="F9" s="165"/>
      <c r="G9" s="165"/>
      <c r="H9" s="165"/>
      <c r="I9" s="166"/>
      <c r="J9" s="167"/>
      <c r="K9" s="158"/>
      <c r="L9" s="158"/>
      <c r="M9" s="162">
        <v>1</v>
      </c>
      <c r="N9" s="162">
        <v>0</v>
      </c>
      <c r="O9" s="53">
        <f aca="true" t="shared" si="0" ref="O9:O44">M9-I9</f>
        <v>1</v>
      </c>
    </row>
    <row r="10" spans="1:15" s="163" customFormat="1" ht="12.75">
      <c r="A10" s="158">
        <v>1</v>
      </c>
      <c r="B10" s="1" t="s">
        <v>296</v>
      </c>
      <c r="C10" s="165"/>
      <c r="D10" s="165">
        <v>2</v>
      </c>
      <c r="E10" s="165"/>
      <c r="F10" s="165"/>
      <c r="G10" s="165">
        <f>C10+D10+E10+F10</f>
        <v>2</v>
      </c>
      <c r="H10" s="162"/>
      <c r="I10" s="166">
        <f>D10</f>
        <v>2</v>
      </c>
      <c r="J10" s="167"/>
      <c r="K10" s="158"/>
      <c r="L10" s="158"/>
      <c r="M10" s="162">
        <v>2</v>
      </c>
      <c r="N10" s="162">
        <v>0</v>
      </c>
      <c r="O10" s="53">
        <f t="shared" si="0"/>
        <v>0</v>
      </c>
    </row>
    <row r="11" spans="1:15" s="163" customFormat="1" ht="12.75">
      <c r="A11" s="158">
        <v>1</v>
      </c>
      <c r="B11" s="1" t="s">
        <v>71</v>
      </c>
      <c r="C11" s="165"/>
      <c r="D11" s="165"/>
      <c r="E11" s="165">
        <v>5</v>
      </c>
      <c r="F11" s="165"/>
      <c r="G11" s="165">
        <f>C11+D11+E11+F11</f>
        <v>5</v>
      </c>
      <c r="H11" s="162"/>
      <c r="I11" s="166">
        <f>E11</f>
        <v>5</v>
      </c>
      <c r="J11" s="167"/>
      <c r="K11" s="158"/>
      <c r="L11" s="158"/>
      <c r="M11" s="162">
        <v>4</v>
      </c>
      <c r="N11" s="162">
        <v>0</v>
      </c>
      <c r="O11" s="54">
        <f t="shared" si="0"/>
        <v>-1</v>
      </c>
    </row>
    <row r="12" spans="1:15" s="161" customFormat="1" ht="12.75">
      <c r="A12" s="158">
        <v>1</v>
      </c>
      <c r="B12" s="1" t="s">
        <v>72</v>
      </c>
      <c r="C12" s="165"/>
      <c r="D12" s="165"/>
      <c r="E12" s="165">
        <v>1</v>
      </c>
      <c r="F12" s="165"/>
      <c r="G12" s="165">
        <v>1</v>
      </c>
      <c r="H12" s="162"/>
      <c r="I12" s="166">
        <v>1</v>
      </c>
      <c r="J12" s="167"/>
      <c r="K12" s="158"/>
      <c r="L12" s="158"/>
      <c r="M12" s="162">
        <v>1</v>
      </c>
      <c r="N12" s="162">
        <v>0</v>
      </c>
      <c r="O12" s="53">
        <f t="shared" si="0"/>
        <v>0</v>
      </c>
    </row>
    <row r="13" spans="1:15" s="161" customFormat="1" ht="12.75">
      <c r="A13" s="158">
        <v>1</v>
      </c>
      <c r="B13" s="1" t="s">
        <v>607</v>
      </c>
      <c r="C13" s="165"/>
      <c r="D13" s="165"/>
      <c r="E13" s="165">
        <v>3</v>
      </c>
      <c r="F13" s="165"/>
      <c r="G13" s="165">
        <v>3</v>
      </c>
      <c r="H13" s="162"/>
      <c r="I13" s="166">
        <v>3</v>
      </c>
      <c r="J13" s="167"/>
      <c r="K13" s="158"/>
      <c r="L13" s="158"/>
      <c r="M13" s="162">
        <v>3</v>
      </c>
      <c r="N13" s="162">
        <v>0</v>
      </c>
      <c r="O13" s="53">
        <f t="shared" si="0"/>
        <v>0</v>
      </c>
    </row>
    <row r="14" spans="1:15" s="161" customFormat="1" ht="12.75">
      <c r="A14" s="158">
        <v>1</v>
      </c>
      <c r="B14" s="1" t="s">
        <v>606</v>
      </c>
      <c r="C14" s="165"/>
      <c r="D14" s="165"/>
      <c r="E14" s="165">
        <v>1</v>
      </c>
      <c r="F14" s="165"/>
      <c r="G14" s="165"/>
      <c r="H14" s="162"/>
      <c r="I14" s="166">
        <v>1</v>
      </c>
      <c r="J14" s="167"/>
      <c r="K14" s="158"/>
      <c r="L14" s="158"/>
      <c r="M14" s="162">
        <v>1</v>
      </c>
      <c r="N14" s="162">
        <v>0</v>
      </c>
      <c r="O14" s="53">
        <f t="shared" si="0"/>
        <v>0</v>
      </c>
    </row>
    <row r="15" spans="1:15" s="163" customFormat="1" ht="12.75">
      <c r="A15" s="158">
        <v>1</v>
      </c>
      <c r="B15" s="1" t="s">
        <v>474</v>
      </c>
      <c r="C15" s="165"/>
      <c r="D15" s="162">
        <v>6</v>
      </c>
      <c r="E15" s="165"/>
      <c r="F15" s="165"/>
      <c r="G15" s="165">
        <v>7</v>
      </c>
      <c r="H15" s="165"/>
      <c r="I15" s="166">
        <v>7</v>
      </c>
      <c r="J15" s="167"/>
      <c r="K15" s="158"/>
      <c r="L15" s="158"/>
      <c r="M15" s="162">
        <v>6</v>
      </c>
      <c r="N15" s="162">
        <v>0</v>
      </c>
      <c r="O15" s="54">
        <f t="shared" si="0"/>
        <v>-1</v>
      </c>
    </row>
    <row r="16" spans="1:15" s="64" customFormat="1" ht="12.75">
      <c r="A16" s="83">
        <v>0</v>
      </c>
      <c r="B16" s="1" t="s">
        <v>605</v>
      </c>
      <c r="C16" s="53"/>
      <c r="D16" s="53"/>
      <c r="E16" s="53">
        <v>0</v>
      </c>
      <c r="F16" s="53"/>
      <c r="G16" s="53">
        <f>C16+D16+E16+F16</f>
        <v>0</v>
      </c>
      <c r="H16" s="53"/>
      <c r="I16" s="140">
        <v>0</v>
      </c>
      <c r="J16" s="141"/>
      <c r="K16" s="83"/>
      <c r="L16" s="83"/>
      <c r="M16" s="54">
        <v>0</v>
      </c>
      <c r="N16" s="54">
        <v>0</v>
      </c>
      <c r="O16" s="53">
        <f t="shared" si="0"/>
        <v>0</v>
      </c>
    </row>
    <row r="17" spans="1:15" s="163" customFormat="1" ht="12.75">
      <c r="A17" s="158">
        <v>1</v>
      </c>
      <c r="B17" s="1" t="s">
        <v>392</v>
      </c>
      <c r="C17" s="165"/>
      <c r="D17" s="165">
        <v>1</v>
      </c>
      <c r="E17" s="165"/>
      <c r="F17" s="165"/>
      <c r="G17" s="165">
        <v>1</v>
      </c>
      <c r="H17" s="165"/>
      <c r="I17" s="166">
        <v>1</v>
      </c>
      <c r="J17" s="167"/>
      <c r="K17" s="158"/>
      <c r="L17" s="158"/>
      <c r="M17" s="162">
        <v>2</v>
      </c>
      <c r="N17" s="162">
        <v>0</v>
      </c>
      <c r="O17" s="3">
        <f t="shared" si="0"/>
        <v>1</v>
      </c>
    </row>
    <row r="18" spans="1:15" s="163" customFormat="1" ht="12.75">
      <c r="A18" s="158">
        <v>1</v>
      </c>
      <c r="B18" s="1" t="s">
        <v>54</v>
      </c>
      <c r="C18" s="165"/>
      <c r="D18" s="165"/>
      <c r="E18" s="165">
        <v>2</v>
      </c>
      <c r="F18" s="165"/>
      <c r="G18" s="165">
        <f>C18+D18+E18+F18</f>
        <v>2</v>
      </c>
      <c r="H18" s="165"/>
      <c r="I18" s="166">
        <v>2</v>
      </c>
      <c r="J18" s="167"/>
      <c r="K18" s="158"/>
      <c r="L18" s="158"/>
      <c r="M18" s="162">
        <v>2</v>
      </c>
      <c r="N18" s="162">
        <v>0</v>
      </c>
      <c r="O18" s="53">
        <f t="shared" si="0"/>
        <v>0</v>
      </c>
    </row>
    <row r="19" spans="1:15" s="163" customFormat="1" ht="12.75">
      <c r="A19" s="158">
        <v>1</v>
      </c>
      <c r="B19" s="1" t="s">
        <v>604</v>
      </c>
      <c r="C19" s="162">
        <v>4</v>
      </c>
      <c r="D19" s="162">
        <v>10</v>
      </c>
      <c r="E19" s="162">
        <v>0</v>
      </c>
      <c r="F19" s="165"/>
      <c r="G19" s="165">
        <v>17</v>
      </c>
      <c r="H19" s="165">
        <v>2</v>
      </c>
      <c r="I19" s="166">
        <v>17</v>
      </c>
      <c r="J19" s="167">
        <v>2</v>
      </c>
      <c r="K19" s="158"/>
      <c r="L19" s="158"/>
      <c r="M19" s="162">
        <v>14</v>
      </c>
      <c r="N19" s="162">
        <v>0</v>
      </c>
      <c r="O19" s="54">
        <f t="shared" si="0"/>
        <v>-3</v>
      </c>
    </row>
    <row r="20" spans="1:15" s="163" customFormat="1" ht="12.75">
      <c r="A20" s="158">
        <v>1</v>
      </c>
      <c r="B20" s="1" t="s">
        <v>409</v>
      </c>
      <c r="C20" s="165"/>
      <c r="D20" s="165"/>
      <c r="E20" s="165">
        <v>1</v>
      </c>
      <c r="F20" s="165"/>
      <c r="G20" s="165">
        <f>C20+D20+E20+F20</f>
        <v>1</v>
      </c>
      <c r="H20" s="165"/>
      <c r="I20" s="166">
        <v>1</v>
      </c>
      <c r="J20" s="167"/>
      <c r="K20" s="158"/>
      <c r="L20" s="158"/>
      <c r="M20" s="162">
        <v>1</v>
      </c>
      <c r="N20" s="162">
        <v>0</v>
      </c>
      <c r="O20" s="53">
        <f t="shared" si="0"/>
        <v>0</v>
      </c>
    </row>
    <row r="21" spans="1:15" s="64" customFormat="1" ht="12.75">
      <c r="A21" s="83">
        <v>0</v>
      </c>
      <c r="B21" s="1" t="s">
        <v>603</v>
      </c>
      <c r="C21" s="53"/>
      <c r="D21" s="53">
        <v>3</v>
      </c>
      <c r="E21" s="53"/>
      <c r="F21" s="53"/>
      <c r="G21" s="53">
        <v>3</v>
      </c>
      <c r="H21" s="53"/>
      <c r="I21" s="140">
        <v>3</v>
      </c>
      <c r="J21" s="141"/>
      <c r="K21" s="83"/>
      <c r="L21" s="83"/>
      <c r="M21" s="54">
        <v>0</v>
      </c>
      <c r="N21" s="54">
        <v>0</v>
      </c>
      <c r="O21" s="54">
        <f t="shared" si="0"/>
        <v>-3</v>
      </c>
    </row>
    <row r="22" spans="1:15" s="163" customFormat="1" ht="12.75">
      <c r="A22" s="158">
        <v>1</v>
      </c>
      <c r="B22" s="1" t="s">
        <v>73</v>
      </c>
      <c r="C22" s="165"/>
      <c r="D22" s="165"/>
      <c r="E22" s="165">
        <v>1</v>
      </c>
      <c r="F22" s="165"/>
      <c r="G22" s="165">
        <f>C22+D22+E22+F22</f>
        <v>1</v>
      </c>
      <c r="H22" s="165"/>
      <c r="I22" s="166">
        <v>1</v>
      </c>
      <c r="J22" s="167"/>
      <c r="K22" s="158"/>
      <c r="L22" s="158"/>
      <c r="M22" s="162">
        <v>1</v>
      </c>
      <c r="N22" s="162">
        <v>0</v>
      </c>
      <c r="O22" s="53">
        <f t="shared" si="0"/>
        <v>0</v>
      </c>
    </row>
    <row r="23" spans="1:15" s="163" customFormat="1" ht="12.75">
      <c r="A23" s="158">
        <v>1</v>
      </c>
      <c r="B23" s="1" t="s">
        <v>548</v>
      </c>
      <c r="C23" s="165">
        <v>8</v>
      </c>
      <c r="D23" s="165">
        <v>10</v>
      </c>
      <c r="E23" s="165">
        <v>5</v>
      </c>
      <c r="F23" s="165"/>
      <c r="G23" s="165">
        <v>0</v>
      </c>
      <c r="H23" s="165"/>
      <c r="I23" s="166">
        <v>23</v>
      </c>
      <c r="J23" s="167"/>
      <c r="K23" s="158"/>
      <c r="L23" s="158"/>
      <c r="M23" s="162">
        <v>16</v>
      </c>
      <c r="N23" s="162">
        <v>0</v>
      </c>
      <c r="O23" s="54">
        <f t="shared" si="0"/>
        <v>-7</v>
      </c>
    </row>
    <row r="24" spans="1:15" s="163" customFormat="1" ht="12.75">
      <c r="A24" s="158">
        <v>1</v>
      </c>
      <c r="B24" s="1" t="s">
        <v>74</v>
      </c>
      <c r="C24" s="165">
        <v>2</v>
      </c>
      <c r="D24" s="165">
        <v>4</v>
      </c>
      <c r="E24" s="165">
        <v>1</v>
      </c>
      <c r="F24" s="165"/>
      <c r="G24" s="165">
        <f>C24+D24+E24+F24</f>
        <v>7</v>
      </c>
      <c r="H24" s="165"/>
      <c r="I24" s="166">
        <v>7</v>
      </c>
      <c r="J24" s="167"/>
      <c r="K24" s="158"/>
      <c r="L24" s="158"/>
      <c r="M24" s="162">
        <f>I24</f>
        <v>7</v>
      </c>
      <c r="N24" s="162">
        <v>0</v>
      </c>
      <c r="O24" s="53">
        <f t="shared" si="0"/>
        <v>0</v>
      </c>
    </row>
    <row r="25" spans="1:15" s="64" customFormat="1" ht="12.75">
      <c r="A25" s="83">
        <v>0</v>
      </c>
      <c r="B25" s="1" t="s">
        <v>275</v>
      </c>
      <c r="C25" s="53"/>
      <c r="D25" s="53">
        <v>1</v>
      </c>
      <c r="E25" s="53"/>
      <c r="F25" s="53"/>
      <c r="G25" s="53">
        <f>C25+D25+E25+F25</f>
        <v>1</v>
      </c>
      <c r="H25" s="53"/>
      <c r="I25" s="140">
        <v>0</v>
      </c>
      <c r="J25" s="141"/>
      <c r="K25" s="83"/>
      <c r="L25" s="83"/>
      <c r="M25" s="54">
        <v>0</v>
      </c>
      <c r="N25" s="54">
        <v>0</v>
      </c>
      <c r="O25" s="53">
        <f t="shared" si="0"/>
        <v>0</v>
      </c>
    </row>
    <row r="26" spans="1:15" s="163" customFormat="1" ht="12.75">
      <c r="A26" s="158">
        <v>1</v>
      </c>
      <c r="B26" s="1" t="s">
        <v>547</v>
      </c>
      <c r="C26" s="165"/>
      <c r="D26" s="165">
        <v>7</v>
      </c>
      <c r="E26" s="165"/>
      <c r="F26" s="165"/>
      <c r="G26" s="165">
        <f>C26+D26+E26+F26</f>
        <v>7</v>
      </c>
      <c r="H26" s="165"/>
      <c r="I26" s="166">
        <v>7</v>
      </c>
      <c r="J26" s="167"/>
      <c r="K26" s="158"/>
      <c r="L26" s="158"/>
      <c r="M26" s="162">
        <v>7</v>
      </c>
      <c r="N26" s="162">
        <v>0</v>
      </c>
      <c r="O26" s="53">
        <f t="shared" si="0"/>
        <v>0</v>
      </c>
    </row>
    <row r="27" spans="1:15" s="163" customFormat="1" ht="12.75">
      <c r="A27" s="158">
        <v>1</v>
      </c>
      <c r="B27" s="1" t="s">
        <v>546</v>
      </c>
      <c r="C27" s="165">
        <v>3</v>
      </c>
      <c r="D27" s="165">
        <v>2</v>
      </c>
      <c r="E27" s="165"/>
      <c r="F27" s="165"/>
      <c r="G27" s="165">
        <f>C27+D27+E27+F27</f>
        <v>5</v>
      </c>
      <c r="H27" s="165"/>
      <c r="I27" s="166">
        <v>5</v>
      </c>
      <c r="J27" s="167"/>
      <c r="K27" s="158"/>
      <c r="L27" s="158"/>
      <c r="M27" s="162">
        <v>3</v>
      </c>
      <c r="N27" s="162">
        <v>0</v>
      </c>
      <c r="O27" s="54">
        <f t="shared" si="0"/>
        <v>-2</v>
      </c>
    </row>
    <row r="28" spans="1:15" s="163" customFormat="1" ht="12.75">
      <c r="A28" s="158">
        <v>1</v>
      </c>
      <c r="B28" s="1" t="s">
        <v>177</v>
      </c>
      <c r="C28" s="165"/>
      <c r="D28" s="165">
        <v>2</v>
      </c>
      <c r="E28" s="165"/>
      <c r="F28" s="165"/>
      <c r="G28" s="165">
        <f>C28+D28+E28+F28</f>
        <v>2</v>
      </c>
      <c r="H28" s="165"/>
      <c r="I28" s="166">
        <v>2</v>
      </c>
      <c r="J28" s="167"/>
      <c r="K28" s="158"/>
      <c r="L28" s="158"/>
      <c r="M28" s="162">
        <v>2</v>
      </c>
      <c r="N28" s="162">
        <v>0</v>
      </c>
      <c r="O28" s="53">
        <f t="shared" si="0"/>
        <v>0</v>
      </c>
    </row>
    <row r="29" spans="1:15" s="163" customFormat="1" ht="12.75">
      <c r="A29" s="158">
        <v>1</v>
      </c>
      <c r="B29" s="1" t="s">
        <v>75</v>
      </c>
      <c r="C29" s="165"/>
      <c r="D29" s="165">
        <v>1</v>
      </c>
      <c r="E29" s="165"/>
      <c r="F29" s="165"/>
      <c r="G29" s="165">
        <f>C29+D29+E29+F29</f>
        <v>1</v>
      </c>
      <c r="H29" s="165"/>
      <c r="I29" s="166">
        <v>1</v>
      </c>
      <c r="J29" s="167"/>
      <c r="K29" s="158"/>
      <c r="L29" s="158"/>
      <c r="M29" s="162">
        <v>2</v>
      </c>
      <c r="N29" s="162">
        <v>0</v>
      </c>
      <c r="O29" s="3">
        <f t="shared" si="0"/>
        <v>1</v>
      </c>
    </row>
    <row r="30" spans="1:15" s="163" customFormat="1" ht="12.75">
      <c r="A30" s="83">
        <v>0</v>
      </c>
      <c r="B30" s="1" t="s">
        <v>76</v>
      </c>
      <c r="C30" s="165"/>
      <c r="D30" s="165"/>
      <c r="E30" s="165">
        <v>3</v>
      </c>
      <c r="F30" s="165"/>
      <c r="G30" s="165">
        <f>C30+D30+E30+F30</f>
        <v>3</v>
      </c>
      <c r="H30" s="165"/>
      <c r="I30" s="166">
        <v>3</v>
      </c>
      <c r="J30" s="167"/>
      <c r="K30" s="158"/>
      <c r="L30" s="158"/>
      <c r="M30" s="54">
        <v>0</v>
      </c>
      <c r="N30" s="162">
        <v>0</v>
      </c>
      <c r="O30" s="54">
        <f t="shared" si="0"/>
        <v>-3</v>
      </c>
    </row>
    <row r="31" spans="1:15" s="163" customFormat="1" ht="12.75">
      <c r="A31" s="158">
        <v>1</v>
      </c>
      <c r="B31" s="1" t="s">
        <v>276</v>
      </c>
      <c r="C31" s="165">
        <v>2</v>
      </c>
      <c r="D31" s="165"/>
      <c r="E31" s="165"/>
      <c r="F31" s="165"/>
      <c r="G31" s="165">
        <f>C31+D31+E31+F31</f>
        <v>2</v>
      </c>
      <c r="H31" s="165"/>
      <c r="I31" s="166">
        <v>2</v>
      </c>
      <c r="J31" s="167"/>
      <c r="K31" s="158"/>
      <c r="L31" s="158"/>
      <c r="M31" s="162">
        <v>2</v>
      </c>
      <c r="N31" s="162">
        <v>0</v>
      </c>
      <c r="O31" s="53">
        <f t="shared" si="0"/>
        <v>0</v>
      </c>
    </row>
    <row r="32" spans="1:15" s="64" customFormat="1" ht="12.75">
      <c r="A32" s="83">
        <v>0</v>
      </c>
      <c r="B32" s="1" t="s">
        <v>602</v>
      </c>
      <c r="C32" s="53">
        <v>0</v>
      </c>
      <c r="D32" s="53"/>
      <c r="E32" s="53"/>
      <c r="F32" s="53"/>
      <c r="G32" s="53">
        <v>1</v>
      </c>
      <c r="H32" s="53"/>
      <c r="I32" s="140">
        <v>0</v>
      </c>
      <c r="J32" s="141"/>
      <c r="K32" s="83"/>
      <c r="L32" s="83"/>
      <c r="M32" s="54">
        <v>0</v>
      </c>
      <c r="N32" s="54">
        <v>0</v>
      </c>
      <c r="O32" s="53">
        <f t="shared" si="0"/>
        <v>0</v>
      </c>
    </row>
    <row r="33" spans="1:15" s="163" customFormat="1" ht="12.75">
      <c r="A33" s="158">
        <v>1</v>
      </c>
      <c r="B33" s="1" t="s">
        <v>77</v>
      </c>
      <c r="C33" s="165"/>
      <c r="D33" s="165"/>
      <c r="E33" s="165">
        <v>6</v>
      </c>
      <c r="F33" s="165"/>
      <c r="G33" s="165">
        <f>C33+D33+E33+F33</f>
        <v>6</v>
      </c>
      <c r="H33" s="165"/>
      <c r="I33" s="166">
        <f>G33</f>
        <v>6</v>
      </c>
      <c r="J33" s="167"/>
      <c r="K33" s="158"/>
      <c r="L33" s="158"/>
      <c r="M33" s="162">
        <v>6</v>
      </c>
      <c r="N33" s="162">
        <v>0</v>
      </c>
      <c r="O33" s="53">
        <f t="shared" si="0"/>
        <v>0</v>
      </c>
    </row>
    <row r="34" spans="1:15" s="163" customFormat="1" ht="12.75">
      <c r="A34" s="158">
        <v>1</v>
      </c>
      <c r="B34" s="1" t="s">
        <v>601</v>
      </c>
      <c r="C34" s="165"/>
      <c r="D34" s="165">
        <v>4</v>
      </c>
      <c r="E34" s="165"/>
      <c r="F34" s="165"/>
      <c r="G34" s="165">
        <f>C34+D34+E34+F34</f>
        <v>4</v>
      </c>
      <c r="H34" s="165"/>
      <c r="I34" s="166">
        <v>4</v>
      </c>
      <c r="J34" s="167"/>
      <c r="K34" s="158"/>
      <c r="L34" s="158"/>
      <c r="M34" s="162">
        <v>4</v>
      </c>
      <c r="N34" s="162">
        <v>0</v>
      </c>
      <c r="O34" s="53">
        <f t="shared" si="0"/>
        <v>0</v>
      </c>
    </row>
    <row r="35" spans="1:15" s="163" customFormat="1" ht="12.75">
      <c r="A35" s="158">
        <v>1</v>
      </c>
      <c r="B35" s="1" t="s">
        <v>264</v>
      </c>
      <c r="C35" s="165">
        <v>6</v>
      </c>
      <c r="D35" s="165"/>
      <c r="E35" s="165"/>
      <c r="F35" s="165"/>
      <c r="G35" s="165">
        <f>C35+D35+E35+F35</f>
        <v>6</v>
      </c>
      <c r="H35" s="165"/>
      <c r="I35" s="166">
        <v>6</v>
      </c>
      <c r="J35" s="167"/>
      <c r="K35" s="158"/>
      <c r="L35" s="158"/>
      <c r="M35" s="162">
        <v>6</v>
      </c>
      <c r="N35" s="162">
        <v>0</v>
      </c>
      <c r="O35" s="53">
        <f t="shared" si="0"/>
        <v>0</v>
      </c>
    </row>
    <row r="36" spans="1:15" s="163" customFormat="1" ht="12.75">
      <c r="A36" s="158">
        <v>1</v>
      </c>
      <c r="B36" s="1" t="s">
        <v>633</v>
      </c>
      <c r="C36" s="165"/>
      <c r="D36" s="165">
        <v>4</v>
      </c>
      <c r="E36" s="165">
        <v>21</v>
      </c>
      <c r="F36" s="165"/>
      <c r="G36" s="165">
        <f>C36+D36+E36+F36</f>
        <v>25</v>
      </c>
      <c r="H36" s="165"/>
      <c r="I36" s="166">
        <v>25</v>
      </c>
      <c r="J36" s="167"/>
      <c r="K36" s="158"/>
      <c r="L36" s="158"/>
      <c r="M36" s="162">
        <v>32</v>
      </c>
      <c r="N36" s="162">
        <v>0</v>
      </c>
      <c r="O36" s="3">
        <f t="shared" si="0"/>
        <v>7</v>
      </c>
    </row>
    <row r="37" spans="1:15" s="64" customFormat="1" ht="12.75">
      <c r="A37" s="83">
        <v>0</v>
      </c>
      <c r="B37" s="1" t="s">
        <v>217</v>
      </c>
      <c r="C37" s="53">
        <v>0</v>
      </c>
      <c r="D37" s="53">
        <v>3</v>
      </c>
      <c r="E37" s="53">
        <v>3</v>
      </c>
      <c r="F37" s="53"/>
      <c r="G37" s="53">
        <f>C37+D37+E37+F37</f>
        <v>6</v>
      </c>
      <c r="H37" s="53">
        <v>6</v>
      </c>
      <c r="I37" s="140">
        <v>6</v>
      </c>
      <c r="J37" s="141">
        <v>6</v>
      </c>
      <c r="K37" s="83"/>
      <c r="L37" s="83"/>
      <c r="M37" s="54">
        <v>6</v>
      </c>
      <c r="N37" s="54">
        <v>6</v>
      </c>
      <c r="O37" s="53">
        <f t="shared" si="0"/>
        <v>0</v>
      </c>
    </row>
    <row r="38" spans="1:15" s="163" customFormat="1" ht="12.75">
      <c r="A38" s="158">
        <v>1</v>
      </c>
      <c r="B38" s="1" t="s">
        <v>91</v>
      </c>
      <c r="C38" s="165">
        <v>7</v>
      </c>
      <c r="D38" s="165">
        <v>2</v>
      </c>
      <c r="E38" s="165">
        <v>2</v>
      </c>
      <c r="F38" s="165"/>
      <c r="G38" s="165">
        <v>13</v>
      </c>
      <c r="H38" s="165"/>
      <c r="I38" s="166">
        <v>11</v>
      </c>
      <c r="J38" s="167"/>
      <c r="K38" s="158"/>
      <c r="L38" s="158"/>
      <c r="M38" s="162">
        <v>11</v>
      </c>
      <c r="N38" s="162">
        <v>0</v>
      </c>
      <c r="O38" s="53">
        <f t="shared" si="0"/>
        <v>0</v>
      </c>
    </row>
    <row r="39" spans="1:15" s="163" customFormat="1" ht="12.75">
      <c r="A39" s="158">
        <v>1</v>
      </c>
      <c r="B39" s="1" t="s">
        <v>297</v>
      </c>
      <c r="C39" s="165"/>
      <c r="D39" s="165">
        <v>2</v>
      </c>
      <c r="E39" s="165"/>
      <c r="F39" s="165"/>
      <c r="G39" s="165">
        <f>C39+D39+E39+F39</f>
        <v>2</v>
      </c>
      <c r="H39" s="165"/>
      <c r="I39" s="166">
        <v>2</v>
      </c>
      <c r="J39" s="167"/>
      <c r="K39" s="158"/>
      <c r="L39" s="158"/>
      <c r="M39" s="162">
        <v>2</v>
      </c>
      <c r="N39" s="162">
        <v>0</v>
      </c>
      <c r="O39" s="53">
        <f t="shared" si="0"/>
        <v>0</v>
      </c>
    </row>
    <row r="40" spans="1:15" s="163" customFormat="1" ht="12.75">
      <c r="A40" s="158">
        <v>1</v>
      </c>
      <c r="B40" s="1" t="s">
        <v>210</v>
      </c>
      <c r="C40" s="165"/>
      <c r="D40" s="165">
        <v>2</v>
      </c>
      <c r="E40" s="165"/>
      <c r="F40" s="165"/>
      <c r="G40" s="165">
        <f>C40+D40+E40+F40</f>
        <v>2</v>
      </c>
      <c r="H40" s="165"/>
      <c r="I40" s="166">
        <v>2</v>
      </c>
      <c r="J40" s="167"/>
      <c r="K40" s="158"/>
      <c r="L40" s="158"/>
      <c r="M40" s="162">
        <v>2</v>
      </c>
      <c r="N40" s="162">
        <v>0</v>
      </c>
      <c r="O40" s="53">
        <f t="shared" si="0"/>
        <v>0</v>
      </c>
    </row>
    <row r="41" spans="1:15" s="163" customFormat="1" ht="12.75">
      <c r="A41" s="158">
        <v>1</v>
      </c>
      <c r="B41" s="1" t="s">
        <v>18</v>
      </c>
      <c r="C41" s="165">
        <v>0</v>
      </c>
      <c r="D41" s="165">
        <v>5</v>
      </c>
      <c r="E41" s="165">
        <v>4</v>
      </c>
      <c r="F41" s="165"/>
      <c r="G41" s="165">
        <f>C41+D41+E41+F41</f>
        <v>9</v>
      </c>
      <c r="H41" s="165"/>
      <c r="I41" s="166">
        <v>9</v>
      </c>
      <c r="J41" s="167"/>
      <c r="K41" s="158">
        <v>3</v>
      </c>
      <c r="L41" s="158"/>
      <c r="M41" s="162">
        <v>11</v>
      </c>
      <c r="N41" s="162">
        <v>0</v>
      </c>
      <c r="O41" s="3">
        <f t="shared" si="0"/>
        <v>2</v>
      </c>
    </row>
    <row r="42" spans="1:15" s="161" customFormat="1" ht="12.75">
      <c r="A42" s="158">
        <v>1</v>
      </c>
      <c r="B42" s="1" t="s">
        <v>277</v>
      </c>
      <c r="C42" s="165">
        <v>1</v>
      </c>
      <c r="D42" s="165"/>
      <c r="E42" s="165"/>
      <c r="F42" s="165"/>
      <c r="G42" s="165">
        <f>C42+D42+E42+F42</f>
        <v>1</v>
      </c>
      <c r="H42" s="162"/>
      <c r="I42" s="166">
        <v>1</v>
      </c>
      <c r="J42" s="167"/>
      <c r="K42" s="158"/>
      <c r="L42" s="158"/>
      <c r="M42" s="162">
        <v>1</v>
      </c>
      <c r="N42" s="162">
        <v>0</v>
      </c>
      <c r="O42" s="53">
        <f t="shared" si="0"/>
        <v>0</v>
      </c>
    </row>
    <row r="43" spans="1:15" s="163" customFormat="1" ht="12.75">
      <c r="A43" s="83">
        <v>0</v>
      </c>
      <c r="B43" s="1" t="s">
        <v>600</v>
      </c>
      <c r="C43" s="165"/>
      <c r="D43" s="165">
        <v>6</v>
      </c>
      <c r="E43" s="165"/>
      <c r="F43" s="165"/>
      <c r="G43" s="165">
        <v>4</v>
      </c>
      <c r="H43" s="165"/>
      <c r="I43" s="166">
        <v>6</v>
      </c>
      <c r="J43" s="167"/>
      <c r="K43" s="158"/>
      <c r="L43" s="158"/>
      <c r="M43" s="54">
        <v>0</v>
      </c>
      <c r="N43" s="54">
        <v>0</v>
      </c>
      <c r="O43" s="54">
        <f t="shared" si="0"/>
        <v>-6</v>
      </c>
    </row>
    <row r="44" spans="1:15" s="48" customFormat="1" ht="12.75">
      <c r="A44" s="62"/>
      <c r="B44" s="55" t="s">
        <v>460</v>
      </c>
      <c r="C44" s="3"/>
      <c r="D44" s="3"/>
      <c r="E44" s="3"/>
      <c r="F44" s="3"/>
      <c r="G44" s="56"/>
      <c r="H44" s="56"/>
      <c r="I44" s="135">
        <f>SUM(I8:I43)</f>
        <v>174</v>
      </c>
      <c r="J44" s="138"/>
      <c r="K44" s="158"/>
      <c r="L44" s="83"/>
      <c r="M44" s="54">
        <f>SUM(M8:M43)</f>
        <v>158</v>
      </c>
      <c r="N44" s="49">
        <f>SUM(N8:N43)</f>
        <v>6</v>
      </c>
      <c r="O44" s="54">
        <f t="shared" si="0"/>
        <v>-16</v>
      </c>
    </row>
    <row r="45" spans="2:12" ht="15">
      <c r="B45" s="134" t="s">
        <v>463</v>
      </c>
      <c r="C45" s="58"/>
      <c r="D45" s="58"/>
      <c r="E45" s="58"/>
      <c r="F45" s="58"/>
      <c r="G45" s="147"/>
      <c r="I45" s="219" t="s">
        <v>301</v>
      </c>
      <c r="J45" s="220" t="s">
        <v>301</v>
      </c>
      <c r="K45" s="157" t="s">
        <v>302</v>
      </c>
      <c r="L45" s="60"/>
    </row>
    <row r="46" spans="2:12" ht="20.25">
      <c r="B46" s="133" t="s">
        <v>456</v>
      </c>
      <c r="C46" s="61"/>
      <c r="D46" s="61"/>
      <c r="E46" s="61"/>
      <c r="F46" s="61"/>
      <c r="G46" s="56"/>
      <c r="H46" s="56"/>
      <c r="I46" s="219" t="s">
        <v>84</v>
      </c>
      <c r="J46" s="220" t="s">
        <v>84</v>
      </c>
      <c r="K46" s="158" t="s">
        <v>251</v>
      </c>
      <c r="L46" s="83"/>
    </row>
    <row r="47" spans="2:12" ht="12.75">
      <c r="B47" s="8" t="s">
        <v>549</v>
      </c>
      <c r="C47" s="66" t="s">
        <v>450</v>
      </c>
      <c r="D47" s="66">
        <v>2011</v>
      </c>
      <c r="E47" s="146" t="s">
        <v>451</v>
      </c>
      <c r="F47" s="66"/>
      <c r="G47" s="56"/>
      <c r="H47" s="56"/>
      <c r="I47" s="219" t="s">
        <v>303</v>
      </c>
      <c r="J47" s="220" t="s">
        <v>303</v>
      </c>
      <c r="K47" s="157" t="s">
        <v>365</v>
      </c>
      <c r="L47" s="60"/>
    </row>
    <row r="48" spans="2:15" ht="12.75">
      <c r="B48" s="1" t="s">
        <v>16</v>
      </c>
      <c r="C48" s="56"/>
      <c r="D48" s="56"/>
      <c r="E48" s="56"/>
      <c r="F48" s="56"/>
      <c r="G48" s="3">
        <v>2009</v>
      </c>
      <c r="H48" s="56"/>
      <c r="I48" s="219" t="s">
        <v>304</v>
      </c>
      <c r="J48" s="220" t="s">
        <v>304</v>
      </c>
      <c r="K48" s="157" t="s">
        <v>366</v>
      </c>
      <c r="L48" s="60"/>
      <c r="O48" s="54"/>
    </row>
    <row r="49" spans="2:15" ht="12.75">
      <c r="B49" s="1" t="s">
        <v>514</v>
      </c>
      <c r="C49" s="3" t="s">
        <v>68</v>
      </c>
      <c r="D49" s="3" t="s">
        <v>69</v>
      </c>
      <c r="E49" s="3" t="s">
        <v>70</v>
      </c>
      <c r="F49" s="3" t="s">
        <v>83</v>
      </c>
      <c r="G49" s="56" t="s">
        <v>82</v>
      </c>
      <c r="H49" s="56">
        <v>2009</v>
      </c>
      <c r="I49" s="221" t="s">
        <v>305</v>
      </c>
      <c r="J49" s="222" t="s">
        <v>305</v>
      </c>
      <c r="K49" s="158" t="s">
        <v>367</v>
      </c>
      <c r="L49" s="83"/>
      <c r="M49" s="54" t="s">
        <v>251</v>
      </c>
      <c r="N49" s="49" t="s">
        <v>87</v>
      </c>
      <c r="O49" s="54"/>
    </row>
    <row r="50" spans="2:15" ht="12.75">
      <c r="B50" s="1" t="s">
        <v>38</v>
      </c>
      <c r="C50" s="34" t="s">
        <v>306</v>
      </c>
      <c r="D50" s="34" t="s">
        <v>307</v>
      </c>
      <c r="E50" s="34" t="s">
        <v>308</v>
      </c>
      <c r="F50" s="34" t="s">
        <v>309</v>
      </c>
      <c r="G50" s="56" t="s">
        <v>55</v>
      </c>
      <c r="H50" s="56" t="s">
        <v>136</v>
      </c>
      <c r="I50" s="221">
        <v>2010</v>
      </c>
      <c r="J50" s="222">
        <v>2010</v>
      </c>
      <c r="K50" s="158" t="s">
        <v>194</v>
      </c>
      <c r="L50" s="83"/>
      <c r="M50" s="148">
        <v>40179</v>
      </c>
      <c r="N50" s="144">
        <v>40179</v>
      </c>
      <c r="O50" s="54" t="s">
        <v>315</v>
      </c>
    </row>
    <row r="51" spans="2:15" ht="15">
      <c r="B51" s="57"/>
      <c r="C51" s="34" t="s">
        <v>310</v>
      </c>
      <c r="D51" s="34" t="s">
        <v>311</v>
      </c>
      <c r="E51" s="34" t="s">
        <v>312</v>
      </c>
      <c r="F51" s="34" t="s">
        <v>313</v>
      </c>
      <c r="G51" s="56" t="s">
        <v>251</v>
      </c>
      <c r="H51" s="56" t="s">
        <v>87</v>
      </c>
      <c r="I51" s="219" t="s">
        <v>251</v>
      </c>
      <c r="J51" s="220" t="s">
        <v>87</v>
      </c>
      <c r="K51" s="158" t="s">
        <v>472</v>
      </c>
      <c r="L51" s="83"/>
      <c r="M51" s="54">
        <v>2011</v>
      </c>
      <c r="N51" s="49">
        <v>2011</v>
      </c>
      <c r="O51" s="54" t="s">
        <v>334</v>
      </c>
    </row>
    <row r="52" spans="1:15" s="163" customFormat="1" ht="12.75">
      <c r="A52" s="158">
        <v>1</v>
      </c>
      <c r="B52" s="1" t="s">
        <v>545</v>
      </c>
      <c r="C52" s="165"/>
      <c r="D52" s="165"/>
      <c r="E52" s="165">
        <v>4</v>
      </c>
      <c r="F52" s="165"/>
      <c r="G52" s="165">
        <v>4</v>
      </c>
      <c r="H52" s="165"/>
      <c r="I52" s="166">
        <f>G52</f>
        <v>4</v>
      </c>
      <c r="J52" s="167"/>
      <c r="K52" s="158"/>
      <c r="L52" s="158"/>
      <c r="M52" s="162">
        <v>2</v>
      </c>
      <c r="N52" s="162">
        <v>0</v>
      </c>
      <c r="O52" s="54">
        <f aca="true" t="shared" si="1" ref="O52:O87">M52-I52</f>
        <v>-2</v>
      </c>
    </row>
    <row r="53" spans="1:15" s="163" customFormat="1" ht="12.75">
      <c r="A53" s="158">
        <v>1</v>
      </c>
      <c r="B53" s="1" t="s">
        <v>588</v>
      </c>
      <c r="C53" s="165"/>
      <c r="D53" s="165"/>
      <c r="E53" s="165">
        <v>2</v>
      </c>
      <c r="F53" s="165"/>
      <c r="G53" s="165">
        <f>C53+D53+E53+F53</f>
        <v>2</v>
      </c>
      <c r="H53" s="165"/>
      <c r="I53" s="166">
        <v>2</v>
      </c>
      <c r="J53" s="167"/>
      <c r="K53" s="158"/>
      <c r="L53" s="158"/>
      <c r="M53" s="162">
        <v>2</v>
      </c>
      <c r="N53" s="162">
        <v>0</v>
      </c>
      <c r="O53" s="53">
        <f t="shared" si="1"/>
        <v>0</v>
      </c>
    </row>
    <row r="54" spans="1:15" s="163" customFormat="1" ht="15">
      <c r="A54" s="158">
        <v>1</v>
      </c>
      <c r="B54" s="1" t="s">
        <v>589</v>
      </c>
      <c r="C54" s="168">
        <v>7</v>
      </c>
      <c r="D54" s="168"/>
      <c r="E54" s="165"/>
      <c r="F54" s="168"/>
      <c r="G54" s="165">
        <v>4</v>
      </c>
      <c r="H54" s="165"/>
      <c r="I54" s="166">
        <v>7</v>
      </c>
      <c r="J54" s="167"/>
      <c r="K54" s="158"/>
      <c r="L54" s="158"/>
      <c r="M54" s="162">
        <v>7</v>
      </c>
      <c r="N54" s="162">
        <v>0</v>
      </c>
      <c r="O54" s="53">
        <f t="shared" si="1"/>
        <v>0</v>
      </c>
    </row>
    <row r="55" spans="1:15" s="163" customFormat="1" ht="12.75">
      <c r="A55" s="158">
        <v>1</v>
      </c>
      <c r="B55" s="1" t="s">
        <v>318</v>
      </c>
      <c r="C55" s="165">
        <v>3</v>
      </c>
      <c r="D55" s="165">
        <v>2</v>
      </c>
      <c r="E55" s="165"/>
      <c r="F55" s="165"/>
      <c r="G55" s="165">
        <f>C55+D55+E55+F55</f>
        <v>5</v>
      </c>
      <c r="H55" s="165"/>
      <c r="I55" s="166">
        <f>G55</f>
        <v>5</v>
      </c>
      <c r="J55" s="167"/>
      <c r="K55" s="158"/>
      <c r="L55" s="158"/>
      <c r="M55" s="162">
        <v>5</v>
      </c>
      <c r="N55" s="162">
        <v>0</v>
      </c>
      <c r="O55" s="53">
        <f t="shared" si="1"/>
        <v>0</v>
      </c>
    </row>
    <row r="56" spans="1:15" s="163" customFormat="1" ht="15">
      <c r="A56" s="158">
        <v>1</v>
      </c>
      <c r="B56" s="1" t="s">
        <v>278</v>
      </c>
      <c r="C56" s="168"/>
      <c r="D56" s="168"/>
      <c r="E56" s="165">
        <v>13</v>
      </c>
      <c r="F56" s="168"/>
      <c r="G56" s="165">
        <f>C56+D56+E56+F56</f>
        <v>13</v>
      </c>
      <c r="H56" s="165"/>
      <c r="I56" s="166">
        <f>G56</f>
        <v>13</v>
      </c>
      <c r="J56" s="167"/>
      <c r="K56" s="158"/>
      <c r="L56" s="158"/>
      <c r="M56" s="162">
        <v>13</v>
      </c>
      <c r="N56" s="162">
        <v>0</v>
      </c>
      <c r="O56" s="53">
        <f t="shared" si="1"/>
        <v>0</v>
      </c>
    </row>
    <row r="57" spans="1:15" s="163" customFormat="1" ht="12.75">
      <c r="A57" s="158">
        <v>1</v>
      </c>
      <c r="B57" s="1" t="s">
        <v>78</v>
      </c>
      <c r="C57" s="165"/>
      <c r="D57" s="165"/>
      <c r="E57" s="165">
        <v>2</v>
      </c>
      <c r="F57" s="165"/>
      <c r="G57" s="165">
        <f>C57+D57+E57+F57</f>
        <v>2</v>
      </c>
      <c r="H57" s="165"/>
      <c r="I57" s="166">
        <v>2</v>
      </c>
      <c r="J57" s="167"/>
      <c r="K57" s="158"/>
      <c r="L57" s="158"/>
      <c r="M57" s="162">
        <v>2</v>
      </c>
      <c r="N57" s="162">
        <v>0</v>
      </c>
      <c r="O57" s="53">
        <f t="shared" si="1"/>
        <v>0</v>
      </c>
    </row>
    <row r="58" spans="1:15" s="64" customFormat="1" ht="12.75">
      <c r="A58" s="83">
        <v>0</v>
      </c>
      <c r="B58" s="1" t="s">
        <v>590</v>
      </c>
      <c r="C58" s="53">
        <v>0</v>
      </c>
      <c r="D58" s="53"/>
      <c r="E58" s="53"/>
      <c r="F58" s="53"/>
      <c r="G58" s="53">
        <v>2</v>
      </c>
      <c r="H58" s="53"/>
      <c r="I58" s="140">
        <v>0</v>
      </c>
      <c r="J58" s="141"/>
      <c r="K58" s="83">
        <v>4</v>
      </c>
      <c r="L58" s="83"/>
      <c r="M58" s="54">
        <v>0</v>
      </c>
      <c r="N58" s="54">
        <v>0</v>
      </c>
      <c r="O58" s="53">
        <f t="shared" si="1"/>
        <v>0</v>
      </c>
    </row>
    <row r="59" spans="1:15" s="163" customFormat="1" ht="12.75">
      <c r="A59" s="158">
        <v>1</v>
      </c>
      <c r="B59" s="1" t="s">
        <v>592</v>
      </c>
      <c r="C59" s="165"/>
      <c r="D59" s="165">
        <v>2</v>
      </c>
      <c r="E59" s="165"/>
      <c r="F59" s="165"/>
      <c r="G59" s="165">
        <v>2</v>
      </c>
      <c r="H59" s="165"/>
      <c r="I59" s="166">
        <v>2</v>
      </c>
      <c r="J59" s="167"/>
      <c r="K59" s="158"/>
      <c r="L59" s="158"/>
      <c r="M59" s="162">
        <v>2</v>
      </c>
      <c r="N59" s="162">
        <v>0</v>
      </c>
      <c r="O59" s="53">
        <f t="shared" si="1"/>
        <v>0</v>
      </c>
    </row>
    <row r="60" spans="1:15" s="163" customFormat="1" ht="12.75">
      <c r="A60" s="158">
        <v>1</v>
      </c>
      <c r="B60" s="1" t="s">
        <v>40</v>
      </c>
      <c r="C60" s="165"/>
      <c r="D60" s="165"/>
      <c r="E60" s="165">
        <v>1</v>
      </c>
      <c r="F60" s="165"/>
      <c r="G60" s="165">
        <f>C60+D60+E60+F60</f>
        <v>1</v>
      </c>
      <c r="H60" s="165"/>
      <c r="I60" s="166">
        <v>1</v>
      </c>
      <c r="J60" s="167"/>
      <c r="K60" s="158"/>
      <c r="L60" s="158"/>
      <c r="M60" s="162">
        <v>1</v>
      </c>
      <c r="N60" s="162">
        <v>0</v>
      </c>
      <c r="O60" s="53">
        <f t="shared" si="1"/>
        <v>0</v>
      </c>
    </row>
    <row r="61" spans="1:15" s="163" customFormat="1" ht="12.75">
      <c r="A61" s="158">
        <v>1</v>
      </c>
      <c r="B61" s="1" t="s">
        <v>79</v>
      </c>
      <c r="C61" s="165">
        <v>2</v>
      </c>
      <c r="D61" s="165"/>
      <c r="E61" s="165"/>
      <c r="F61" s="165"/>
      <c r="G61" s="165">
        <f>C61+D61+E61+F61</f>
        <v>2</v>
      </c>
      <c r="H61" s="165">
        <v>2</v>
      </c>
      <c r="I61" s="166">
        <f>H61</f>
        <v>2</v>
      </c>
      <c r="J61" s="167">
        <v>2</v>
      </c>
      <c r="K61" s="158"/>
      <c r="L61" s="158"/>
      <c r="M61" s="162">
        <v>2</v>
      </c>
      <c r="N61" s="162">
        <v>2</v>
      </c>
      <c r="O61" s="53">
        <f t="shared" si="1"/>
        <v>0</v>
      </c>
    </row>
    <row r="62" spans="1:15" s="64" customFormat="1" ht="12.75">
      <c r="A62" s="83">
        <v>0</v>
      </c>
      <c r="B62" s="216" t="s">
        <v>599</v>
      </c>
      <c r="C62" s="53">
        <v>0</v>
      </c>
      <c r="D62" s="53">
        <v>0</v>
      </c>
      <c r="E62" s="53">
        <v>0</v>
      </c>
      <c r="F62" s="53">
        <v>0</v>
      </c>
      <c r="G62" s="53">
        <v>11</v>
      </c>
      <c r="H62" s="53">
        <v>11</v>
      </c>
      <c r="I62" s="140">
        <f>G62</f>
        <v>11</v>
      </c>
      <c r="J62" s="141">
        <v>11</v>
      </c>
      <c r="K62" s="83"/>
      <c r="L62" s="83"/>
      <c r="M62" s="54">
        <v>0</v>
      </c>
      <c r="N62" s="54">
        <v>0</v>
      </c>
      <c r="O62" s="54">
        <f t="shared" si="1"/>
        <v>-11</v>
      </c>
    </row>
    <row r="63" spans="1:15" s="163" customFormat="1" ht="12.75">
      <c r="A63" s="158">
        <v>1</v>
      </c>
      <c r="B63" s="1" t="s">
        <v>376</v>
      </c>
      <c r="C63" s="165"/>
      <c r="D63" s="165">
        <v>2</v>
      </c>
      <c r="E63" s="165">
        <v>6</v>
      </c>
      <c r="F63" s="165"/>
      <c r="G63" s="165">
        <f>C63+D63+E63+F63</f>
        <v>8</v>
      </c>
      <c r="H63" s="165"/>
      <c r="I63" s="166">
        <v>8</v>
      </c>
      <c r="J63" s="167"/>
      <c r="K63" s="158"/>
      <c r="L63" s="158"/>
      <c r="M63" s="162">
        <v>7</v>
      </c>
      <c r="N63" s="162">
        <v>0</v>
      </c>
      <c r="O63" s="54">
        <f t="shared" si="1"/>
        <v>-1</v>
      </c>
    </row>
    <row r="64" spans="1:15" s="163" customFormat="1" ht="12.75">
      <c r="A64" s="158">
        <v>1</v>
      </c>
      <c r="B64" s="1" t="s">
        <v>279</v>
      </c>
      <c r="C64" s="165"/>
      <c r="D64" s="165">
        <v>2</v>
      </c>
      <c r="E64" s="165"/>
      <c r="F64" s="165"/>
      <c r="G64" s="165">
        <f>C64+D64+E64+F64</f>
        <v>2</v>
      </c>
      <c r="H64" s="165"/>
      <c r="I64" s="166">
        <f>G64</f>
        <v>2</v>
      </c>
      <c r="J64" s="167"/>
      <c r="K64" s="158"/>
      <c r="L64" s="158"/>
      <c r="M64" s="162">
        <v>2</v>
      </c>
      <c r="N64" s="162">
        <v>0</v>
      </c>
      <c r="O64" s="53">
        <f t="shared" si="1"/>
        <v>0</v>
      </c>
    </row>
    <row r="65" spans="1:15" s="163" customFormat="1" ht="12.75">
      <c r="A65" s="158">
        <v>1</v>
      </c>
      <c r="B65" s="1" t="s">
        <v>46</v>
      </c>
      <c r="C65" s="165"/>
      <c r="D65" s="165"/>
      <c r="E65" s="165">
        <v>4</v>
      </c>
      <c r="F65" s="165"/>
      <c r="G65" s="165">
        <f>C65+D65+E65+F65</f>
        <v>4</v>
      </c>
      <c r="H65" s="165"/>
      <c r="I65" s="166">
        <v>4</v>
      </c>
      <c r="J65" s="167"/>
      <c r="K65" s="158"/>
      <c r="L65" s="158"/>
      <c r="M65" s="162">
        <v>4</v>
      </c>
      <c r="N65" s="162">
        <v>0</v>
      </c>
      <c r="O65" s="53">
        <f t="shared" si="1"/>
        <v>0</v>
      </c>
    </row>
    <row r="66" spans="1:15" s="163" customFormat="1" ht="12.75">
      <c r="A66" s="158">
        <v>1</v>
      </c>
      <c r="B66" s="1" t="s">
        <v>298</v>
      </c>
      <c r="C66" s="165"/>
      <c r="D66" s="165"/>
      <c r="E66" s="165">
        <v>2</v>
      </c>
      <c r="F66" s="165"/>
      <c r="G66" s="165">
        <f>C66+D66+E66+F66</f>
        <v>2</v>
      </c>
      <c r="H66" s="165"/>
      <c r="I66" s="166">
        <v>2</v>
      </c>
      <c r="J66" s="167"/>
      <c r="K66" s="158"/>
      <c r="L66" s="158"/>
      <c r="M66" s="162">
        <v>2</v>
      </c>
      <c r="N66" s="162">
        <v>0</v>
      </c>
      <c r="O66" s="53">
        <f t="shared" si="1"/>
        <v>0</v>
      </c>
    </row>
    <row r="67" spans="1:15" s="163" customFormat="1" ht="15">
      <c r="A67" s="209">
        <v>1</v>
      </c>
      <c r="B67" s="1" t="s">
        <v>593</v>
      </c>
      <c r="C67" s="165"/>
      <c r="D67" s="165"/>
      <c r="E67" s="165">
        <v>2</v>
      </c>
      <c r="F67" s="165"/>
      <c r="G67" s="165"/>
      <c r="H67" s="165"/>
      <c r="I67" s="166">
        <v>2</v>
      </c>
      <c r="J67" s="167"/>
      <c r="K67" s="158"/>
      <c r="L67" s="158"/>
      <c r="M67" s="162">
        <v>2</v>
      </c>
      <c r="N67" s="162">
        <v>0</v>
      </c>
      <c r="O67" s="53">
        <f t="shared" si="1"/>
        <v>0</v>
      </c>
    </row>
    <row r="68" spans="1:15" s="163" customFormat="1" ht="12.75">
      <c r="A68" s="158">
        <v>1</v>
      </c>
      <c r="B68" s="1" t="s">
        <v>280</v>
      </c>
      <c r="C68" s="165"/>
      <c r="D68" s="165">
        <v>4</v>
      </c>
      <c r="E68" s="165"/>
      <c r="F68" s="165"/>
      <c r="G68" s="165">
        <f>C68+D68+E68+F68</f>
        <v>4</v>
      </c>
      <c r="H68" s="165"/>
      <c r="I68" s="166">
        <v>4</v>
      </c>
      <c r="J68" s="167"/>
      <c r="K68" s="158"/>
      <c r="L68" s="158"/>
      <c r="M68" s="162">
        <v>4</v>
      </c>
      <c r="N68" s="162">
        <v>0</v>
      </c>
      <c r="O68" s="53">
        <f t="shared" si="1"/>
        <v>0</v>
      </c>
    </row>
    <row r="69" spans="1:15" s="163" customFormat="1" ht="12.75">
      <c r="A69" s="158">
        <v>1</v>
      </c>
      <c r="B69" s="1" t="s">
        <v>80</v>
      </c>
      <c r="C69" s="165">
        <v>3</v>
      </c>
      <c r="D69" s="165"/>
      <c r="E69" s="165"/>
      <c r="F69" s="165"/>
      <c r="G69" s="165">
        <f>C69+D69+E69+F69</f>
        <v>3</v>
      </c>
      <c r="H69" s="165"/>
      <c r="I69" s="166">
        <v>3</v>
      </c>
      <c r="J69" s="167"/>
      <c r="K69" s="158"/>
      <c r="L69" s="158"/>
      <c r="M69" s="162">
        <v>3</v>
      </c>
      <c r="N69" s="162">
        <v>0</v>
      </c>
      <c r="O69" s="53">
        <f t="shared" si="1"/>
        <v>0</v>
      </c>
    </row>
    <row r="70" spans="1:15" s="163" customFormat="1" ht="12.75">
      <c r="A70" s="158">
        <v>1</v>
      </c>
      <c r="B70" s="1" t="s">
        <v>598</v>
      </c>
      <c r="C70" s="165"/>
      <c r="D70" s="165"/>
      <c r="E70" s="165">
        <v>1</v>
      </c>
      <c r="F70" s="165"/>
      <c r="G70" s="165"/>
      <c r="H70" s="165"/>
      <c r="I70" s="166">
        <v>1</v>
      </c>
      <c r="J70" s="167"/>
      <c r="K70" s="158"/>
      <c r="L70" s="158"/>
      <c r="M70" s="162">
        <v>1</v>
      </c>
      <c r="N70" s="162">
        <v>0</v>
      </c>
      <c r="O70" s="53">
        <f t="shared" si="1"/>
        <v>0</v>
      </c>
    </row>
    <row r="71" spans="1:15" s="163" customFormat="1" ht="12.75">
      <c r="A71" s="158">
        <v>1</v>
      </c>
      <c r="B71" s="1" t="s">
        <v>596</v>
      </c>
      <c r="C71" s="165">
        <v>3</v>
      </c>
      <c r="D71" s="165"/>
      <c r="E71" s="165"/>
      <c r="F71" s="165"/>
      <c r="G71" s="165">
        <f>C71+D71+E71+F71</f>
        <v>3</v>
      </c>
      <c r="H71" s="165"/>
      <c r="I71" s="166">
        <v>3</v>
      </c>
      <c r="J71" s="167"/>
      <c r="K71" s="158"/>
      <c r="L71" s="158"/>
      <c r="M71" s="162">
        <v>3</v>
      </c>
      <c r="N71" s="162">
        <v>0</v>
      </c>
      <c r="O71" s="53">
        <f t="shared" si="1"/>
        <v>0</v>
      </c>
    </row>
    <row r="72" spans="1:15" s="161" customFormat="1" ht="12.75">
      <c r="A72" s="158">
        <v>1</v>
      </c>
      <c r="B72" s="1" t="s">
        <v>396</v>
      </c>
      <c r="C72" s="165">
        <v>2</v>
      </c>
      <c r="D72" s="165">
        <v>4</v>
      </c>
      <c r="E72" s="165">
        <v>4</v>
      </c>
      <c r="F72" s="165"/>
      <c r="G72" s="165">
        <v>13</v>
      </c>
      <c r="H72" s="165"/>
      <c r="I72" s="166">
        <v>10</v>
      </c>
      <c r="J72" s="167"/>
      <c r="K72" s="158">
        <v>2</v>
      </c>
      <c r="L72" s="158"/>
      <c r="M72" s="162">
        <v>8</v>
      </c>
      <c r="N72" s="162">
        <v>0</v>
      </c>
      <c r="O72" s="53">
        <f t="shared" si="1"/>
        <v>-2</v>
      </c>
    </row>
    <row r="73" spans="1:15" s="163" customFormat="1" ht="12.75">
      <c r="A73" s="158">
        <v>1</v>
      </c>
      <c r="B73" s="1" t="s">
        <v>51</v>
      </c>
      <c r="C73" s="165">
        <v>6</v>
      </c>
      <c r="D73" s="165">
        <v>4</v>
      </c>
      <c r="E73" s="165">
        <v>3</v>
      </c>
      <c r="F73" s="165">
        <v>2</v>
      </c>
      <c r="G73" s="165">
        <v>19</v>
      </c>
      <c r="H73" s="165"/>
      <c r="I73" s="166">
        <v>14</v>
      </c>
      <c r="J73" s="167"/>
      <c r="K73" s="158">
        <v>5</v>
      </c>
      <c r="L73" s="158"/>
      <c r="M73" s="162">
        <v>13</v>
      </c>
      <c r="N73" s="162">
        <v>0</v>
      </c>
      <c r="O73" s="54">
        <f t="shared" si="1"/>
        <v>-1</v>
      </c>
    </row>
    <row r="74" spans="1:15" s="163" customFormat="1" ht="12.75">
      <c r="A74" s="158">
        <v>1</v>
      </c>
      <c r="B74" s="1" t="s">
        <v>97</v>
      </c>
      <c r="C74" s="165">
        <v>2</v>
      </c>
      <c r="D74" s="165">
        <v>2</v>
      </c>
      <c r="E74" s="165"/>
      <c r="F74" s="165"/>
      <c r="G74" s="165">
        <f>C74+D74+E74+F74</f>
        <v>4</v>
      </c>
      <c r="H74" s="165"/>
      <c r="I74" s="166">
        <v>4</v>
      </c>
      <c r="J74" s="167"/>
      <c r="K74" s="158"/>
      <c r="L74" s="158"/>
      <c r="M74" s="162">
        <v>4</v>
      </c>
      <c r="N74" s="162">
        <v>0</v>
      </c>
      <c r="O74" s="53">
        <f t="shared" si="1"/>
        <v>0</v>
      </c>
    </row>
    <row r="75" spans="1:15" s="163" customFormat="1" ht="12.75">
      <c r="A75" s="158">
        <v>1</v>
      </c>
      <c r="B75" s="1" t="s">
        <v>281</v>
      </c>
      <c r="C75" s="165">
        <v>3</v>
      </c>
      <c r="D75" s="165"/>
      <c r="E75" s="165"/>
      <c r="F75" s="165"/>
      <c r="G75" s="165">
        <f>C75+D75+E75+F75</f>
        <v>3</v>
      </c>
      <c r="H75" s="165"/>
      <c r="I75" s="166">
        <f>G75</f>
        <v>3</v>
      </c>
      <c r="J75" s="167"/>
      <c r="K75" s="158"/>
      <c r="L75" s="158"/>
      <c r="M75" s="162">
        <v>3</v>
      </c>
      <c r="N75" s="162">
        <v>0</v>
      </c>
      <c r="O75" s="53">
        <f t="shared" si="1"/>
        <v>0</v>
      </c>
    </row>
    <row r="76" spans="1:15" s="163" customFormat="1" ht="12.75">
      <c r="A76" s="158">
        <v>1</v>
      </c>
      <c r="B76" s="1" t="s">
        <v>265</v>
      </c>
      <c r="C76" s="165">
        <v>1</v>
      </c>
      <c r="D76" s="165">
        <v>1</v>
      </c>
      <c r="E76" s="165"/>
      <c r="F76" s="165"/>
      <c r="G76" s="165">
        <f>C76+D76+E76+F76</f>
        <v>2</v>
      </c>
      <c r="H76" s="165"/>
      <c r="I76" s="166">
        <v>2</v>
      </c>
      <c r="J76" s="167"/>
      <c r="K76" s="158"/>
      <c r="L76" s="158"/>
      <c r="M76" s="162">
        <v>2</v>
      </c>
      <c r="N76" s="162">
        <v>0</v>
      </c>
      <c r="O76" s="53">
        <f t="shared" si="1"/>
        <v>0</v>
      </c>
    </row>
    <row r="77" spans="1:15" s="163" customFormat="1" ht="12.75">
      <c r="A77" s="158">
        <v>1</v>
      </c>
      <c r="B77" s="1" t="s">
        <v>282</v>
      </c>
      <c r="C77" s="165"/>
      <c r="D77" s="165"/>
      <c r="E77" s="165"/>
      <c r="F77" s="165">
        <v>1</v>
      </c>
      <c r="G77" s="165">
        <f>C77+D77+E77+F77</f>
        <v>1</v>
      </c>
      <c r="H77" s="165"/>
      <c r="I77" s="166">
        <f>G77</f>
        <v>1</v>
      </c>
      <c r="J77" s="167"/>
      <c r="K77" s="158"/>
      <c r="L77" s="158"/>
      <c r="M77" s="162">
        <v>1</v>
      </c>
      <c r="N77" s="162">
        <v>0</v>
      </c>
      <c r="O77" s="53">
        <f t="shared" si="1"/>
        <v>0</v>
      </c>
    </row>
    <row r="78" spans="1:15" s="163" customFormat="1" ht="12.75">
      <c r="A78" s="158">
        <v>1</v>
      </c>
      <c r="B78" s="1" t="s">
        <v>368</v>
      </c>
      <c r="C78" s="165"/>
      <c r="D78" s="165"/>
      <c r="E78" s="165">
        <v>10</v>
      </c>
      <c r="F78" s="165"/>
      <c r="G78" s="165">
        <f>C78+D78+E78+F78</f>
        <v>10</v>
      </c>
      <c r="H78" s="165"/>
      <c r="I78" s="166">
        <v>10</v>
      </c>
      <c r="J78" s="167"/>
      <c r="K78" s="158"/>
      <c r="L78" s="158"/>
      <c r="M78" s="162">
        <v>10</v>
      </c>
      <c r="N78" s="162">
        <v>0</v>
      </c>
      <c r="O78" s="53">
        <f t="shared" si="1"/>
        <v>0</v>
      </c>
    </row>
    <row r="79" spans="1:15" s="163" customFormat="1" ht="12.75">
      <c r="A79" s="158">
        <v>1</v>
      </c>
      <c r="B79" s="1" t="s">
        <v>314</v>
      </c>
      <c r="C79" s="165"/>
      <c r="D79" s="165">
        <v>17</v>
      </c>
      <c r="E79" s="165"/>
      <c r="F79" s="165"/>
      <c r="G79" s="165">
        <v>17</v>
      </c>
      <c r="H79" s="165">
        <v>5</v>
      </c>
      <c r="I79" s="166">
        <v>17</v>
      </c>
      <c r="J79" s="167">
        <v>5</v>
      </c>
      <c r="K79" s="158"/>
      <c r="L79" s="158"/>
      <c r="M79" s="162">
        <v>17</v>
      </c>
      <c r="N79" s="162">
        <v>5</v>
      </c>
      <c r="O79" s="53">
        <f t="shared" si="1"/>
        <v>0</v>
      </c>
    </row>
    <row r="80" spans="1:16" s="163" customFormat="1" ht="12.75">
      <c r="A80" s="159">
        <v>1</v>
      </c>
      <c r="B80" s="216" t="s">
        <v>595</v>
      </c>
      <c r="C80" s="170"/>
      <c r="D80" s="170"/>
      <c r="E80" s="170"/>
      <c r="F80" s="170"/>
      <c r="G80" s="170"/>
      <c r="H80" s="170"/>
      <c r="I80" s="171"/>
      <c r="J80" s="172"/>
      <c r="K80" s="159"/>
      <c r="L80" s="159"/>
      <c r="M80" s="173">
        <v>4</v>
      </c>
      <c r="N80" s="173">
        <v>0</v>
      </c>
      <c r="O80" s="3">
        <f t="shared" si="1"/>
        <v>4</v>
      </c>
      <c r="P80" s="169"/>
    </row>
    <row r="81" spans="1:15" s="163" customFormat="1" ht="12.75">
      <c r="A81" s="158">
        <v>1</v>
      </c>
      <c r="B81" s="1" t="s">
        <v>632</v>
      </c>
      <c r="C81" s="165">
        <v>15</v>
      </c>
      <c r="D81" s="165"/>
      <c r="E81" s="165">
        <v>29</v>
      </c>
      <c r="F81" s="165"/>
      <c r="G81" s="165">
        <v>44</v>
      </c>
      <c r="H81" s="165">
        <v>44</v>
      </c>
      <c r="I81" s="166">
        <v>44</v>
      </c>
      <c r="J81" s="167">
        <v>44</v>
      </c>
      <c r="K81" s="158">
        <v>0</v>
      </c>
      <c r="L81" s="158"/>
      <c r="M81" s="162">
        <v>33</v>
      </c>
      <c r="N81" s="162">
        <v>33</v>
      </c>
      <c r="O81" s="3">
        <f t="shared" si="1"/>
        <v>-11</v>
      </c>
    </row>
    <row r="82" spans="1:15" s="163" customFormat="1" ht="12.75">
      <c r="A82" s="158">
        <v>1</v>
      </c>
      <c r="B82" s="1" t="s">
        <v>410</v>
      </c>
      <c r="C82" s="165"/>
      <c r="D82" s="165">
        <v>4</v>
      </c>
      <c r="E82" s="165"/>
      <c r="F82" s="165"/>
      <c r="G82" s="165">
        <f aca="true" t="shared" si="2" ref="G82:G87">C82+D82+E82+F82</f>
        <v>4</v>
      </c>
      <c r="H82" s="165"/>
      <c r="I82" s="166">
        <v>4</v>
      </c>
      <c r="J82" s="167"/>
      <c r="K82" s="158"/>
      <c r="L82" s="158"/>
      <c r="M82" s="162">
        <v>4</v>
      </c>
      <c r="N82" s="162">
        <v>0</v>
      </c>
      <c r="O82" s="53">
        <f t="shared" si="1"/>
        <v>0</v>
      </c>
    </row>
    <row r="83" spans="1:15" s="163" customFormat="1" ht="12.75">
      <c r="A83" s="158">
        <v>1</v>
      </c>
      <c r="B83" s="1" t="s">
        <v>597</v>
      </c>
      <c r="C83" s="165"/>
      <c r="D83" s="165"/>
      <c r="E83" s="165">
        <v>3</v>
      </c>
      <c r="F83" s="165"/>
      <c r="G83" s="165">
        <v>3</v>
      </c>
      <c r="H83" s="165"/>
      <c r="I83" s="166">
        <v>3</v>
      </c>
      <c r="J83" s="167"/>
      <c r="K83" s="158"/>
      <c r="L83" s="158"/>
      <c r="M83" s="162">
        <v>3</v>
      </c>
      <c r="N83" s="162"/>
      <c r="O83" s="53">
        <f t="shared" si="1"/>
        <v>0</v>
      </c>
    </row>
    <row r="84" spans="1:15" s="163" customFormat="1" ht="15">
      <c r="A84" s="158">
        <v>1</v>
      </c>
      <c r="B84" s="1" t="s">
        <v>364</v>
      </c>
      <c r="C84" s="165">
        <v>8</v>
      </c>
      <c r="D84" s="165">
        <v>14</v>
      </c>
      <c r="E84" s="165">
        <v>1</v>
      </c>
      <c r="F84" s="168"/>
      <c r="G84" s="165">
        <f t="shared" si="2"/>
        <v>23</v>
      </c>
      <c r="H84" s="165"/>
      <c r="I84" s="166">
        <f>G84</f>
        <v>23</v>
      </c>
      <c r="J84" s="167"/>
      <c r="K84" s="158">
        <v>2</v>
      </c>
      <c r="L84" s="158"/>
      <c r="M84" s="162">
        <v>26</v>
      </c>
      <c r="N84" s="162">
        <v>0</v>
      </c>
      <c r="O84" s="53">
        <f t="shared" si="1"/>
        <v>3</v>
      </c>
    </row>
    <row r="85" spans="1:15" s="163" customFormat="1" ht="12.75">
      <c r="A85" s="158">
        <v>1</v>
      </c>
      <c r="B85" s="1" t="s">
        <v>45</v>
      </c>
      <c r="C85" s="165"/>
      <c r="D85" s="165"/>
      <c r="E85" s="165">
        <v>9</v>
      </c>
      <c r="F85" s="165"/>
      <c r="G85" s="165">
        <v>10</v>
      </c>
      <c r="H85" s="165"/>
      <c r="I85" s="166">
        <v>9</v>
      </c>
      <c r="J85" s="167"/>
      <c r="K85" s="158"/>
      <c r="L85" s="158"/>
      <c r="M85" s="162">
        <v>9</v>
      </c>
      <c r="N85" s="162">
        <v>0</v>
      </c>
      <c r="O85" s="53">
        <f t="shared" si="1"/>
        <v>0</v>
      </c>
    </row>
    <row r="86" spans="1:15" s="55" customFormat="1" ht="12.75">
      <c r="A86" s="83">
        <v>0</v>
      </c>
      <c r="B86" s="1" t="s">
        <v>594</v>
      </c>
      <c r="C86" s="53"/>
      <c r="D86" s="53">
        <v>2</v>
      </c>
      <c r="E86" s="53">
        <v>0</v>
      </c>
      <c r="F86" s="53"/>
      <c r="G86" s="53">
        <v>2</v>
      </c>
      <c r="H86" s="53"/>
      <c r="I86" s="140">
        <v>2</v>
      </c>
      <c r="J86" s="141"/>
      <c r="K86" s="83">
        <v>1</v>
      </c>
      <c r="L86" s="83"/>
      <c r="M86" s="54">
        <v>0</v>
      </c>
      <c r="N86" s="54">
        <v>0</v>
      </c>
      <c r="O86" s="54">
        <f t="shared" si="1"/>
        <v>-2</v>
      </c>
    </row>
    <row r="87" spans="1:15" s="163" customFormat="1" ht="12.75">
      <c r="A87" s="158">
        <v>1</v>
      </c>
      <c r="B87" s="1" t="s">
        <v>319</v>
      </c>
      <c r="C87" s="165"/>
      <c r="D87" s="165"/>
      <c r="E87" s="165">
        <v>0</v>
      </c>
      <c r="F87" s="165"/>
      <c r="G87" s="165">
        <f t="shared" si="2"/>
        <v>0</v>
      </c>
      <c r="H87" s="165"/>
      <c r="I87" s="166">
        <v>0</v>
      </c>
      <c r="J87" s="167">
        <v>0</v>
      </c>
      <c r="K87" s="158">
        <v>2</v>
      </c>
      <c r="L87" s="158"/>
      <c r="M87" s="162">
        <v>1</v>
      </c>
      <c r="N87" s="162">
        <v>1</v>
      </c>
      <c r="O87" s="3">
        <f t="shared" si="1"/>
        <v>1</v>
      </c>
    </row>
    <row r="88" spans="1:15" s="48" customFormat="1" ht="12.75">
      <c r="A88" s="62"/>
      <c r="B88" s="55" t="s">
        <v>460</v>
      </c>
      <c r="C88" s="56"/>
      <c r="D88" s="56"/>
      <c r="E88" s="56"/>
      <c r="F88" s="56"/>
      <c r="G88" s="56"/>
      <c r="H88" s="56"/>
      <c r="I88" s="135">
        <f>SUM(I52:I87)</f>
        <v>224</v>
      </c>
      <c r="J88" s="138"/>
      <c r="K88" s="158"/>
      <c r="L88" s="83"/>
      <c r="M88" s="54">
        <f>SUM(M52:M87)</f>
        <v>202</v>
      </c>
      <c r="N88" s="54">
        <f>SUM(N52:N87)</f>
        <v>41</v>
      </c>
      <c r="O88" s="54">
        <f>M88-I88</f>
        <v>-22</v>
      </c>
    </row>
    <row r="89" spans="1:15" s="25" customFormat="1" ht="12.75">
      <c r="A89" s="72"/>
      <c r="B89" s="1" t="s">
        <v>514</v>
      </c>
      <c r="C89" s="56">
        <f>SUM(C8:C87)</f>
        <v>88</v>
      </c>
      <c r="D89" s="56">
        <f>SUM(D8:D87)</f>
        <v>2148</v>
      </c>
      <c r="E89" s="56">
        <f>SUM(E8:E87)</f>
        <v>157</v>
      </c>
      <c r="F89" s="56">
        <f>SUM(F8:F87)</f>
        <v>3</v>
      </c>
      <c r="G89" s="149">
        <f>SUM(G7:G42)+SUM(G51:G86)</f>
        <v>378</v>
      </c>
      <c r="H89" s="149">
        <f>SUM(H7:H42)+SUM(H51:H86)</f>
        <v>70</v>
      </c>
      <c r="I89" s="135" t="s">
        <v>446</v>
      </c>
      <c r="J89" s="220" t="s">
        <v>447</v>
      </c>
      <c r="K89" s="157"/>
      <c r="L89" s="60"/>
      <c r="M89" s="66">
        <f>M44+M88</f>
        <v>360</v>
      </c>
      <c r="N89" s="66">
        <f>N44+N88</f>
        <v>47</v>
      </c>
      <c r="O89" s="214">
        <f>M89-I90</f>
        <v>-38</v>
      </c>
    </row>
    <row r="90" spans="1:14" ht="12.75">
      <c r="A90" s="83">
        <f>SUM(A8:A89)</f>
        <v>61</v>
      </c>
      <c r="B90" s="110" t="s">
        <v>617</v>
      </c>
      <c r="C90" s="63"/>
      <c r="D90" s="63"/>
      <c r="E90" s="50"/>
      <c r="F90" s="49"/>
      <c r="G90" s="3"/>
      <c r="H90" s="1"/>
      <c r="I90" s="208">
        <f>SUM(I8:I43)+SUM(I52:I87)</f>
        <v>398</v>
      </c>
      <c r="J90" s="208">
        <f>SUM(J8:J43)+SUM(J52:J87)</f>
        <v>70</v>
      </c>
      <c r="K90" s="157" t="s">
        <v>365</v>
      </c>
      <c r="L90" s="60"/>
      <c r="M90" s="135" t="s">
        <v>251</v>
      </c>
      <c r="N90" s="138" t="s">
        <v>87</v>
      </c>
    </row>
    <row r="91" spans="2:15" ht="12.75">
      <c r="B91" s="1"/>
      <c r="C91" s="25"/>
      <c r="D91" s="25"/>
      <c r="E91" s="25"/>
      <c r="F91" s="25"/>
      <c r="G91" s="56"/>
      <c r="H91" s="56"/>
      <c r="I91" s="219" t="s">
        <v>251</v>
      </c>
      <c r="J91" s="220" t="s">
        <v>87</v>
      </c>
      <c r="K91" s="157" t="s">
        <v>366</v>
      </c>
      <c r="L91" s="60"/>
      <c r="N91" s="3"/>
      <c r="O91" s="3"/>
    </row>
    <row r="92" spans="2:15" ht="12.75">
      <c r="B92" s="217" t="s">
        <v>621</v>
      </c>
      <c r="C92" s="218"/>
      <c r="D92" s="218"/>
      <c r="E92" s="215"/>
      <c r="F92" s="58"/>
      <c r="G92" s="3">
        <v>2009</v>
      </c>
      <c r="H92" s="1"/>
      <c r="I92" s="219">
        <v>2010</v>
      </c>
      <c r="J92" s="220">
        <v>2010</v>
      </c>
      <c r="K92" s="158">
        <f>SUM(K8:K87)</f>
        <v>19</v>
      </c>
      <c r="L92" s="83"/>
      <c r="N92" s="54"/>
      <c r="O92" s="54"/>
    </row>
    <row r="93" spans="1:15" s="37" customFormat="1" ht="15.75">
      <c r="A93" s="183"/>
      <c r="B93" s="174" t="s">
        <v>634</v>
      </c>
      <c r="I93" s="236"/>
      <c r="J93" s="237"/>
      <c r="K93" s="238"/>
      <c r="L93" s="204"/>
      <c r="M93" s="175">
        <f>M89-I90</f>
        <v>-38</v>
      </c>
      <c r="N93" s="175"/>
      <c r="O93" s="175"/>
    </row>
  </sheetData>
  <sheetProtection/>
  <printOptions gridLines="1" headings="1"/>
  <pageMargins left="0.7" right="0.7" top="0.75" bottom="0.75" header="0.3" footer="0.3"/>
  <pageSetup fitToHeight="2" horizontalDpi="600" verticalDpi="600" orientation="landscape" scale="67" r:id="rId1"/>
  <headerFooter>
    <oddHeader>&amp;CCanada CTU Count&amp;RPage &amp;P of &amp;N</oddHeader>
    <oddFooter>&amp;Ltomlinl@shaw.ca&amp;C&amp;F&amp;R&amp;D</oddFooter>
  </headerFooter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2011-03-18T18:48:05Z</cp:lastPrinted>
  <dcterms:created xsi:type="dcterms:W3CDTF">1996-10-14T23:33:28Z</dcterms:created>
  <dcterms:modified xsi:type="dcterms:W3CDTF">2011-03-18T19:16:54Z</dcterms:modified>
  <cp:category/>
  <cp:version/>
  <cp:contentType/>
  <cp:contentStatus/>
</cp:coreProperties>
</file>